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9015" activeTab="1"/>
  </bookViews>
  <sheets>
    <sheet name="Your Site" sheetId="2" r:id="rId1"/>
    <sheet name="Competitor 1" sheetId="3" r:id="rId2"/>
    <sheet name="Competitor 2" sheetId="4" r:id="rId3"/>
    <sheet name="Your Site Data" sheetId="5" r:id="rId4"/>
    <sheet name="Competitor 1 Data" sheetId="6" r:id="rId5"/>
    <sheet name="Competitor 2 Data" sheetId="7" r:id="rId6"/>
  </sheets>
  <calcPr calcId="145621"/>
</workbook>
</file>

<file path=xl/calcChain.xml><?xml version="1.0" encoding="utf-8"?>
<calcChain xmlns="http://schemas.openxmlformats.org/spreadsheetml/2006/main">
  <c r="D23" i="4" l="1"/>
  <c r="E23" i="4"/>
  <c r="F23" i="4"/>
  <c r="G23" i="4"/>
  <c r="C23" i="4"/>
  <c r="D22" i="4"/>
  <c r="E22" i="4"/>
  <c r="F22" i="4"/>
  <c r="G22" i="4"/>
  <c r="C22" i="4"/>
  <c r="D21" i="4"/>
  <c r="E21" i="4"/>
  <c r="F21" i="4"/>
  <c r="G21" i="4"/>
  <c r="C21" i="4"/>
  <c r="D20" i="4"/>
  <c r="E20" i="4"/>
  <c r="F20" i="4"/>
  <c r="G20" i="4"/>
  <c r="C20" i="4"/>
  <c r="D19" i="4"/>
  <c r="E19" i="4"/>
  <c r="F19" i="4"/>
  <c r="G19" i="4"/>
  <c r="C19" i="4"/>
  <c r="D18" i="4"/>
  <c r="E18" i="4"/>
  <c r="F18" i="4"/>
  <c r="G18" i="4"/>
  <c r="C18" i="4"/>
  <c r="D17" i="4"/>
  <c r="E17" i="4"/>
  <c r="F17" i="4"/>
  <c r="G17" i="4"/>
  <c r="C17" i="4"/>
  <c r="D15" i="3"/>
  <c r="E15" i="3"/>
  <c r="F15" i="3"/>
  <c r="G15" i="3"/>
  <c r="C15" i="3"/>
  <c r="D20" i="3"/>
  <c r="E20" i="3"/>
  <c r="F20" i="3"/>
  <c r="G20" i="3"/>
  <c r="C20" i="3"/>
  <c r="D19" i="3"/>
  <c r="E19" i="3"/>
  <c r="F19" i="3"/>
  <c r="G19" i="3"/>
  <c r="C19" i="3"/>
  <c r="D18" i="3"/>
  <c r="E18" i="3"/>
  <c r="F18" i="3"/>
  <c r="G18" i="3"/>
  <c r="C18" i="3"/>
  <c r="D17" i="3"/>
  <c r="E17" i="3"/>
  <c r="F17" i="3"/>
  <c r="G17" i="3"/>
  <c r="C17" i="3"/>
  <c r="D16" i="3"/>
  <c r="E16" i="3"/>
  <c r="F16" i="3"/>
  <c r="G16" i="3"/>
  <c r="C16" i="3"/>
  <c r="D21" i="2"/>
  <c r="E21" i="2"/>
  <c r="F21" i="2"/>
  <c r="G21" i="2"/>
  <c r="C21" i="2"/>
  <c r="D20" i="2"/>
  <c r="E20" i="2"/>
  <c r="F20" i="2"/>
  <c r="G20" i="2"/>
  <c r="C20" i="2"/>
  <c r="D19" i="2"/>
  <c r="E19" i="2"/>
  <c r="F19" i="2"/>
  <c r="G19" i="2"/>
  <c r="C19" i="2"/>
  <c r="D18" i="2"/>
  <c r="E18" i="2"/>
  <c r="F18" i="2"/>
  <c r="G18" i="2"/>
  <c r="C18" i="2"/>
  <c r="B21" i="2"/>
  <c r="B20" i="2"/>
  <c r="B19" i="2"/>
  <c r="B18" i="2"/>
  <c r="B20" i="3"/>
  <c r="B19" i="3"/>
  <c r="B18" i="3"/>
  <c r="B17" i="3"/>
  <c r="B16" i="3"/>
  <c r="B23" i="4"/>
  <c r="B22" i="4"/>
  <c r="B21" i="4"/>
  <c r="B20" i="4"/>
  <c r="B19" i="4"/>
  <c r="B18" i="4"/>
  <c r="I8" i="4"/>
  <c r="H8" i="4"/>
  <c r="G8" i="4"/>
  <c r="F8" i="4"/>
  <c r="E8" i="4"/>
  <c r="D8" i="4"/>
  <c r="C8" i="4"/>
  <c r="I2" i="4"/>
  <c r="H2" i="4"/>
  <c r="G2" i="4"/>
  <c r="F2" i="4"/>
  <c r="E2" i="4"/>
  <c r="D2" i="4"/>
  <c r="C2" i="4"/>
  <c r="I9" i="4"/>
  <c r="H9" i="4"/>
  <c r="G9" i="4"/>
  <c r="F9" i="4"/>
  <c r="E9" i="4"/>
  <c r="D9" i="4"/>
  <c r="C9" i="4"/>
  <c r="I10" i="4"/>
  <c r="H10" i="4"/>
  <c r="G10" i="4"/>
  <c r="F10" i="4"/>
  <c r="E10" i="4"/>
  <c r="D10" i="4"/>
  <c r="C10" i="4"/>
  <c r="I13" i="4"/>
  <c r="H13" i="4"/>
  <c r="G13" i="4"/>
  <c r="F13" i="4"/>
  <c r="E13" i="4"/>
  <c r="D13" i="4"/>
  <c r="C13" i="4"/>
  <c r="I3" i="4"/>
  <c r="H3" i="4"/>
  <c r="G3" i="4"/>
  <c r="F3" i="4"/>
  <c r="E3" i="4"/>
  <c r="D3" i="4"/>
  <c r="C3" i="4"/>
  <c r="I7" i="4"/>
  <c r="H7" i="4"/>
  <c r="G7" i="4"/>
  <c r="F7" i="4"/>
  <c r="E7" i="4"/>
  <c r="D7" i="4"/>
  <c r="C7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4" i="4"/>
  <c r="H4" i="4"/>
  <c r="G4" i="4"/>
  <c r="F4" i="4"/>
  <c r="E4" i="4"/>
  <c r="D4" i="4"/>
  <c r="C4" i="4"/>
  <c r="I5" i="4"/>
  <c r="H5" i="4"/>
  <c r="G5" i="4"/>
  <c r="F5" i="4"/>
  <c r="E5" i="4"/>
  <c r="D5" i="4"/>
  <c r="C5" i="4"/>
  <c r="I6" i="4"/>
  <c r="H6" i="4"/>
  <c r="G6" i="4"/>
  <c r="F6" i="4"/>
  <c r="E6" i="4"/>
  <c r="D6" i="4"/>
  <c r="C6" i="4"/>
  <c r="I5" i="3"/>
  <c r="I8" i="3"/>
  <c r="I7" i="3"/>
  <c r="I10" i="3"/>
  <c r="I4" i="3"/>
  <c r="I9" i="3"/>
  <c r="I2" i="3"/>
  <c r="I6" i="3"/>
  <c r="I3" i="3"/>
  <c r="H5" i="3"/>
  <c r="H8" i="3"/>
  <c r="H7" i="3"/>
  <c r="H10" i="3"/>
  <c r="H4" i="3"/>
  <c r="H9" i="3"/>
  <c r="H2" i="3"/>
  <c r="H6" i="3"/>
  <c r="H3" i="3"/>
  <c r="G5" i="3"/>
  <c r="G8" i="3"/>
  <c r="G7" i="3"/>
  <c r="G10" i="3"/>
  <c r="G4" i="3"/>
  <c r="G9" i="3"/>
  <c r="G2" i="3"/>
  <c r="G6" i="3"/>
  <c r="G3" i="3"/>
  <c r="F5" i="3"/>
  <c r="F8" i="3"/>
  <c r="F7" i="3"/>
  <c r="F10" i="3"/>
  <c r="F4" i="3"/>
  <c r="F9" i="3"/>
  <c r="F2" i="3"/>
  <c r="F6" i="3"/>
  <c r="F3" i="3"/>
  <c r="E5" i="3"/>
  <c r="E8" i="3"/>
  <c r="E7" i="3"/>
  <c r="E10" i="3"/>
  <c r="E4" i="3"/>
  <c r="E9" i="3"/>
  <c r="E2" i="3"/>
  <c r="E6" i="3"/>
  <c r="E3" i="3"/>
  <c r="D3" i="3"/>
  <c r="C5" i="3"/>
  <c r="D5" i="3"/>
  <c r="D8" i="3"/>
  <c r="D7" i="3"/>
  <c r="D10" i="3"/>
  <c r="D4" i="3"/>
  <c r="D9" i="3"/>
  <c r="D2" i="3"/>
  <c r="D6" i="3"/>
  <c r="C8" i="3"/>
  <c r="C7" i="3"/>
  <c r="C10" i="3"/>
  <c r="C4" i="3"/>
  <c r="C9" i="3"/>
  <c r="C2" i="3"/>
  <c r="C6" i="3"/>
  <c r="C3" i="3"/>
</calcChain>
</file>

<file path=xl/sharedStrings.xml><?xml version="1.0" encoding="utf-8"?>
<sst xmlns="http://schemas.openxmlformats.org/spreadsheetml/2006/main" count="344" uniqueCount="131">
  <si>
    <t>URL</t>
  </si>
  <si>
    <t>Twitter</t>
  </si>
  <si>
    <t>Google+</t>
  </si>
  <si>
    <t>LinkedIn</t>
  </si>
  <si>
    <t>StumbleUpon</t>
  </si>
  <si>
    <t>Reddit</t>
  </si>
  <si>
    <t>DA</t>
  </si>
  <si>
    <t>PA</t>
  </si>
  <si>
    <t># LRDs</t>
  </si>
  <si>
    <t>FB</t>
  </si>
  <si>
    <t>Category/Type</t>
  </si>
  <si>
    <t>http://www.johnfdoherty.com/started-linklove/</t>
  </si>
  <si>
    <t>http://www.johnfdoherty.com/creating-buyin-technical-seo-debt/</t>
  </si>
  <si>
    <t>http://www.johnfdoherty.com/talking-scale-marketing/</t>
  </si>
  <si>
    <t>http://www.johnfdoherty.com/hackernews-implement-targetblank/</t>
  </si>
  <si>
    <t>http://www.johnfdoherty.com/talking-entrepreneurship-product-marketing-dan-martell/</t>
  </si>
  <si>
    <t>http://www.johnfdoherty.com/shift-rss-social-media-means-marketers/</t>
  </si>
  <si>
    <t>http://www.johnfdoherty.com/create-app-mobile-site/</t>
  </si>
  <si>
    <t>http://www.johnfdoherty.com/internets-content-problem/</t>
  </si>
  <si>
    <t>http://www.johnfdoherty.com/talking-marketing-leo-widrich-buffer/</t>
  </si>
  <si>
    <t>http://www.johnfdoherty.com/seo-reporting-2013/</t>
  </si>
  <si>
    <t>Marketing</t>
  </si>
  <si>
    <t>Search Engine Optimization</t>
  </si>
  <si>
    <t>Title</t>
  </si>
  <si>
    <t>Sub Domain</t>
  </si>
  <si>
    <t>Root Domain</t>
  </si>
  <si>
    <t>External Links</t>
  </si>
  <si>
    <t>Sub Domain External Links</t>
  </si>
  <si>
    <t>Root Domain External Links</t>
  </si>
  <si>
    <t>Root Domains Linking</t>
  </si>
  <si>
    <t>Root Domains Linking to Root Domain</t>
  </si>
  <si>
    <t>Total Links to Root Domain</t>
  </si>
  <si>
    <t>Links to Page</t>
  </si>
  <si>
    <t>mozRank</t>
  </si>
  <si>
    <t>Sub Domain mozRank</t>
  </si>
  <si>
    <t>Root Domain mozRank</t>
  </si>
  <si>
    <t>Root Domain mozTrust</t>
  </si>
  <si>
    <t>Page Authority</t>
  </si>
  <si>
    <t>Domain Authority</t>
  </si>
  <si>
    <t>www.johnfdoherty.com/</t>
  </si>
  <si>
    <t>johnfdoherty.com/</t>
  </si>
  <si>
    <t>www.johnfdoherty.com/talking-scale-marketing/</t>
  </si>
  <si>
    <t>HackerNews Should Implement Target="_blank" | John Doherty</t>
  </si>
  <si>
    <t>www.johnfdoherty.com/hackernews-implement-targetblank/</t>
  </si>
  <si>
    <t>Talking Entrepreneurship and Product Marketing with Dan Martell | John Doherty</t>
  </si>
  <si>
    <t>www.johnfdoherty.com/talking-entrepreneurship-product-marketing-dan-martell/</t>
  </si>
  <si>
    <t>What The Shift From RSS to Social Media Means for Marketers | John Doherty</t>
  </si>
  <si>
    <t>www.johnfdoherty.com/shift-rss-social-media-means-marketers/</t>
  </si>
  <si>
    <t>Should I Create An App or Use A Mobile Site? | John Doherty</t>
  </si>
  <si>
    <t>www.johnfdoherty.com/create-app-mobile-site/</t>
  </si>
  <si>
    <t>The Internet's Content Problem | John Doherty</t>
  </si>
  <si>
    <t>www.johnfdoherty.com/internets-content-problem/</t>
  </si>
  <si>
    <t>Talking Marketing with Leo Widrich of Buffer | John Doherty</t>
  </si>
  <si>
    <t>www.johnfdoherty.com/talking-marketing-leo-widrich-buffer/</t>
  </si>
  <si>
    <t>SEO Reporting for 2013 and Beyond | John Doherty</t>
  </si>
  <si>
    <t>www.johnfdoherty.com/seo-reporting-2013/</t>
  </si>
  <si>
    <t>Interviews</t>
  </si>
  <si>
    <t>Content</t>
  </si>
  <si>
    <t>FB Likes</t>
  </si>
  <si>
    <t>FB Shares</t>
  </si>
  <si>
    <t>FB Comments</t>
  </si>
  <si>
    <t>FB Total</t>
  </si>
  <si>
    <t>Tweets</t>
  </si>
  <si>
    <t>+1s</t>
  </si>
  <si>
    <t>Diggs</t>
  </si>
  <si>
    <t>Pins</t>
  </si>
  <si>
    <t>LinkedIn Shares</t>
  </si>
  <si>
    <t>Delicious</t>
  </si>
  <si>
    <t>http://justinbriggs.org/33-links-and-how-to-get-them</t>
  </si>
  <si>
    <t>http://justinbriggs.org/first-time-every-time</t>
  </si>
  <si>
    <t>http://justinbriggs.org/content-based-retargeting-strategy</t>
  </si>
  <si>
    <t>http://justinbriggs.org/impact-of-keyword-cannibalization-beyond-the-seo</t>
  </si>
  <si>
    <t>http://justinbriggs.org/minimize-the-impact-of-infographic-devaluation</t>
  </si>
  <si>
    <t>http://justinbriggs.org/handling-internal-tracking-without-cloaking</t>
  </si>
  <si>
    <t>http://justinbriggs.org/how-visualize-open-site-explorer-data-in-gephi</t>
  </si>
  <si>
    <t>http://justinbriggs.org/entity-search-results-the-on-going-evolution-of-search</t>
  </si>
  <si>
    <t>http://justinbriggs.org/keep-your-infographics-in-check</t>
  </si>
  <si>
    <t>Link Building</t>
  </si>
  <si>
    <t>Personal</t>
  </si>
  <si>
    <t>Technical SEO</t>
  </si>
  <si>
    <t>Search Technology</t>
  </si>
  <si>
    <t>justinbriggs.org/</t>
  </si>
  <si>
    <t>Comments on: 33 Links &amp; How To Get Them</t>
  </si>
  <si>
    <t>Comments on: First Time, Every Time</t>
  </si>
  <si>
    <t>Comments on: Content-Based Retargeting Strategy</t>
  </si>
  <si>
    <t>Comments on: Impact of Keyword Cannibalization: Beyond The SEO</t>
  </si>
  <si>
    <t>Comments on: Minimize the Impact of Infographic Devaluation</t>
  </si>
  <si>
    <t>Comments on: Handling Internal Tracking Without Cloaking</t>
  </si>
  <si>
    <t>Comments on: How to Visualize Open Site Explorer Data in Gephi</t>
  </si>
  <si>
    <t>Comments on: Entity Search Results</t>
  </si>
  <si>
    <t>Comments on: Keep Your Infographics In Check</t>
  </si>
  <si>
    <t>Ã—</t>
  </si>
  <si>
    <t>http://www.rosshudgens.com/public-speaking/</t>
  </si>
  <si>
    <t>http://www.rosshudgens.com/siege-media/</t>
  </si>
  <si>
    <t>http://www.rosshudgens.com/keyword-interest-over-time/</t>
  </si>
  <si>
    <t>http://www.rosshudgens.com/authority-bloat/</t>
  </si>
  <si>
    <t>http://www.rosshudgens.com/making-the-jump/</t>
  </si>
  <si>
    <t>http://www.rosshudgens.com/how-to-get-a-job-in-seo/</t>
  </si>
  <si>
    <t>http://www.rosshudgens.com/speaking-at-smx/</t>
  </si>
  <si>
    <t>http://www.rosshudgens.com/cognitive-bias-at-play-in-seo/</t>
  </si>
  <si>
    <t>http://www.rosshudgens.com/term-anchor-text/</t>
  </si>
  <si>
    <t>http://www.rosshudgens.com/link-building-with-the-employee-roster/</t>
  </si>
  <si>
    <t>http://www.rosshudgens.com/kwr-emerging-trends/</t>
  </si>
  <si>
    <t>http://www.rosshudgens.com/mail-merge-gmail/</t>
  </si>
  <si>
    <t>Miscellaneous</t>
  </si>
  <si>
    <t>SEO Theory</t>
  </si>
  <si>
    <t>Presentations</t>
  </si>
  <si>
    <t>Content Strategy</t>
  </si>
  <si>
    <t>Seo Theory</t>
  </si>
  <si>
    <t>Scalable Link Building</t>
  </si>
  <si>
    <t>How I Improved My Public Speaking - Ross Hudgens ? Ross Hudgens</t>
  </si>
  <si>
    <t>www.rosshudgens.com/</t>
  </si>
  <si>
    <t>rosshudgens.com/</t>
  </si>
  <si>
    <t>Introducing Siege Media - Ross Hudgens ? Ross Hudgens</t>
  </si>
  <si>
    <t>Digital Marketing Keyword Interest Over Time - Ross Hudgens ? Ross Hudgens</t>
  </si>
  <si>
    <t>Authority Bloat: An SEO Industry Problem - Ross Hudgens ? Ross Hudgens</t>
  </si>
  <si>
    <t>Making The Jump: Reflections Three Months In - Ross Hudgens ? Ross Hudgens</t>
  </si>
  <si>
    <t>How to Get a Job in SEO - Ross Hudgens ? Ross Hudgens</t>
  </si>
  <si>
    <t>How to Get Accepted to Speak at SMX - Ross Hudgens ? Ross Hudgens</t>
  </si>
  <si>
    <t>Cognitive Bias at Play in SEO - Ross Hudgens ? Ross Hudgens</t>
  </si>
  <si>
    <t>Term Anchor Text - The Future of Penguin? - Ross Hudgens ? Ross Hudgens</t>
  </si>
  <si>
    <t>Link Building With The Employee Roster - Ross Hudgens ? Ross Hudgens</t>
  </si>
  <si>
    <t>Keyword Research for Emerging Trends - Ross Hudgens ? Ross Hudgens</t>
  </si>
  <si>
    <t>Using Mail Merge to Scale Outreach - Ross Hudgens ? Ross Hudgens</t>
  </si>
  <si>
    <t>Category</t>
  </si>
  <si>
    <t>Count</t>
  </si>
  <si>
    <t>Avg LRDs</t>
  </si>
  <si>
    <t>Avg Twitter</t>
  </si>
  <si>
    <t>Avg FB</t>
  </si>
  <si>
    <t>Avg G+</t>
  </si>
  <si>
    <t>Avg 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</si>
</sst>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rgb="FFE52B50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2" borderId="0" xfId="0" applyFill="1"/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'Your Site'!$A$18</c:f>
              <c:strCache>
                <c:ptCount val="1"/>
                <c:pt idx="0">
                  <c:v>Marketing</c:v>
                </c:pt>
              </c:strCache>
            </c:strRef>
          </c:tx>
          <c:invertIfNegative val="0"/>
          <c:cat>
            <c:strRef>
              <c:f>'Your Site'!$C$17:$G$17</c:f>
              <c:strCache>
                <c:ptCount val="5"/>
                <c:pt idx="0">
                  <c:v>Avg LRDs</c:v>
                </c:pt>
                <c:pt idx="1">
                  <c:v>Avg Twitter</c:v>
                </c:pt>
                <c:pt idx="2">
                  <c:v>Avg FB</c:v>
                </c:pt>
                <c:pt idx="3">
                  <c:v>Avg G+</c:v>
                </c:pt>
                <c:pt idx="4">
                  <c:v>Avg LI</c:v>
                </c:pt>
              </c:strCache>
            </c:strRef>
          </c:cat>
          <c:val>
            <c:numRef>
              <c:f>'Your Site'!$C$18:$G$18</c:f>
              <c:numCache>
                <c:formatCode>General</c:formatCode>
                <c:ptCount val="5"/>
                <c:pt idx="0">
                  <c:v>21</c:v>
                </c:pt>
                <c:pt idx="1">
                  <c:v>77.8</c:v>
                </c:pt>
                <c:pt idx="2">
                  <c:v>16.8</c:v>
                </c:pt>
                <c:pt idx="3">
                  <c:v>27.6</c:v>
                </c:pt>
                <c:pt idx="4">
                  <c:v>10.199999999999999</c:v>
                </c:pt>
              </c:numCache>
            </c:numRef>
          </c:val>
        </c:ser>
        <c:ser>
          <c:idx val="1"/>
          <c:order val="1"/>
          <c:tx>
            <c:strRef>
              <c:f>'Your Site'!$A$19</c:f>
              <c:strCache>
                <c:ptCount val="1"/>
                <c:pt idx="0">
                  <c:v>Search Engine Optimization</c:v>
                </c:pt>
              </c:strCache>
            </c:strRef>
          </c:tx>
          <c:invertIfNegative val="0"/>
          <c:cat>
            <c:strRef>
              <c:f>'Your Site'!$C$17:$G$17</c:f>
              <c:strCache>
                <c:ptCount val="5"/>
                <c:pt idx="0">
                  <c:v>Avg LRDs</c:v>
                </c:pt>
                <c:pt idx="1">
                  <c:v>Avg Twitter</c:v>
                </c:pt>
                <c:pt idx="2">
                  <c:v>Avg FB</c:v>
                </c:pt>
                <c:pt idx="3">
                  <c:v>Avg G+</c:v>
                </c:pt>
                <c:pt idx="4">
                  <c:v>Avg LI</c:v>
                </c:pt>
              </c:strCache>
            </c:strRef>
          </c:cat>
          <c:val>
            <c:numRef>
              <c:f>'Your Site'!$C$19:$G$19</c:f>
              <c:numCache>
                <c:formatCode>General</c:formatCode>
                <c:ptCount val="5"/>
                <c:pt idx="0">
                  <c:v>39.5</c:v>
                </c:pt>
                <c:pt idx="1">
                  <c:v>60</c:v>
                </c:pt>
                <c:pt idx="2">
                  <c:v>24.5</c:v>
                </c:pt>
                <c:pt idx="3">
                  <c:v>23.5</c:v>
                </c:pt>
                <c:pt idx="4">
                  <c:v>21</c:v>
                </c:pt>
              </c:numCache>
            </c:numRef>
          </c:val>
        </c:ser>
        <c:ser>
          <c:idx val="2"/>
          <c:order val="2"/>
          <c:tx>
            <c:strRef>
              <c:f>'Your Site'!$A$20</c:f>
              <c:strCache>
                <c:ptCount val="1"/>
                <c:pt idx="0">
                  <c:v>Interviews</c:v>
                </c:pt>
              </c:strCache>
            </c:strRef>
          </c:tx>
          <c:invertIfNegative val="0"/>
          <c:cat>
            <c:strRef>
              <c:f>'Your Site'!$C$17:$G$17</c:f>
              <c:strCache>
                <c:ptCount val="5"/>
                <c:pt idx="0">
                  <c:v>Avg LRDs</c:v>
                </c:pt>
                <c:pt idx="1">
                  <c:v>Avg Twitter</c:v>
                </c:pt>
                <c:pt idx="2">
                  <c:v>Avg FB</c:v>
                </c:pt>
                <c:pt idx="3">
                  <c:v>Avg G+</c:v>
                </c:pt>
                <c:pt idx="4">
                  <c:v>Avg LI</c:v>
                </c:pt>
              </c:strCache>
            </c:strRef>
          </c:cat>
          <c:val>
            <c:numRef>
              <c:f>'Your Site'!$C$20:$G$20</c:f>
              <c:numCache>
                <c:formatCode>General</c:formatCode>
                <c:ptCount val="5"/>
                <c:pt idx="0">
                  <c:v>57</c:v>
                </c:pt>
                <c:pt idx="1">
                  <c:v>44</c:v>
                </c:pt>
                <c:pt idx="2">
                  <c:v>7.5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</c:ser>
        <c:ser>
          <c:idx val="3"/>
          <c:order val="3"/>
          <c:tx>
            <c:strRef>
              <c:f>'Your Site'!$A$21</c:f>
              <c:strCache>
                <c:ptCount val="1"/>
                <c:pt idx="0">
                  <c:v>Content</c:v>
                </c:pt>
              </c:strCache>
            </c:strRef>
          </c:tx>
          <c:invertIfNegative val="0"/>
          <c:cat>
            <c:strRef>
              <c:f>'Your Site'!$C$17:$G$17</c:f>
              <c:strCache>
                <c:ptCount val="5"/>
                <c:pt idx="0">
                  <c:v>Avg LRDs</c:v>
                </c:pt>
                <c:pt idx="1">
                  <c:v>Avg Twitter</c:v>
                </c:pt>
                <c:pt idx="2">
                  <c:v>Avg FB</c:v>
                </c:pt>
                <c:pt idx="3">
                  <c:v>Avg G+</c:v>
                </c:pt>
                <c:pt idx="4">
                  <c:v>Avg LI</c:v>
                </c:pt>
              </c:strCache>
            </c:strRef>
          </c:cat>
          <c:val>
            <c:numRef>
              <c:f>'Your Site'!$C$21:$G$21</c:f>
              <c:numCache>
                <c:formatCode>General</c:formatCode>
                <c:ptCount val="5"/>
                <c:pt idx="0">
                  <c:v>15</c:v>
                </c:pt>
                <c:pt idx="1">
                  <c:v>51</c:v>
                </c:pt>
                <c:pt idx="2">
                  <c:v>13</c:v>
                </c:pt>
                <c:pt idx="3">
                  <c:v>31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694592"/>
        <c:axId val="263696384"/>
      </c:barChart>
      <c:catAx>
        <c:axId val="26369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263696384"/>
        <c:crosses val="autoZero"/>
        <c:auto val="1"/>
        <c:lblAlgn val="ctr"/>
        <c:lblOffset val="100"/>
        <c:noMultiLvlLbl val="0"/>
      </c:catAx>
      <c:valAx>
        <c:axId val="2636963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63694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'Competitor 1'!$A$16</c:f>
              <c:strCache>
                <c:ptCount val="1"/>
                <c:pt idx="0">
                  <c:v>Link Building</c:v>
                </c:pt>
              </c:strCache>
            </c:strRef>
          </c:tx>
          <c:invertIfNegative val="0"/>
          <c:cat>
            <c:strRef>
              <c:f>'Competitor 1'!$C$15:$G$15</c:f>
              <c:strCache>
                <c:ptCount val="5"/>
                <c:pt idx="0">
                  <c:v># LRDs</c:v>
                </c:pt>
                <c:pt idx="1">
                  <c:v>Twitter</c:v>
                </c:pt>
                <c:pt idx="2">
                  <c:v>FB</c:v>
                </c:pt>
                <c:pt idx="3">
                  <c:v>Google+</c:v>
                </c:pt>
                <c:pt idx="4">
                  <c:v>LinkedIn</c:v>
                </c:pt>
              </c:strCache>
            </c:strRef>
          </c:cat>
          <c:val>
            <c:numRef>
              <c:f>'Competitor 1'!$C$16:$G$16</c:f>
              <c:numCache>
                <c:formatCode>General</c:formatCode>
                <c:ptCount val="5"/>
                <c:pt idx="0">
                  <c:v>16</c:v>
                </c:pt>
                <c:pt idx="1">
                  <c:v>151</c:v>
                </c:pt>
                <c:pt idx="2">
                  <c:v>16.333333333333332</c:v>
                </c:pt>
                <c:pt idx="3">
                  <c:v>34</c:v>
                </c:pt>
                <c:pt idx="4">
                  <c:v>26.333333333333332</c:v>
                </c:pt>
              </c:numCache>
            </c:numRef>
          </c:val>
        </c:ser>
        <c:ser>
          <c:idx val="1"/>
          <c:order val="1"/>
          <c:tx>
            <c:strRef>
              <c:f>'Competitor 1'!$A$17</c:f>
              <c:strCache>
                <c:ptCount val="1"/>
                <c:pt idx="0">
                  <c:v>Personal</c:v>
                </c:pt>
              </c:strCache>
            </c:strRef>
          </c:tx>
          <c:invertIfNegative val="0"/>
          <c:cat>
            <c:strRef>
              <c:f>'Competitor 1'!$C$15:$G$15</c:f>
              <c:strCache>
                <c:ptCount val="5"/>
                <c:pt idx="0">
                  <c:v># LRDs</c:v>
                </c:pt>
                <c:pt idx="1">
                  <c:v>Twitter</c:v>
                </c:pt>
                <c:pt idx="2">
                  <c:v>FB</c:v>
                </c:pt>
                <c:pt idx="3">
                  <c:v>Google+</c:v>
                </c:pt>
                <c:pt idx="4">
                  <c:v>LinkedIn</c:v>
                </c:pt>
              </c:strCache>
            </c:strRef>
          </c:cat>
          <c:val>
            <c:numRef>
              <c:f>'Competitor 1'!$C$17:$G$17</c:f>
              <c:numCache>
                <c:formatCode>General</c:formatCode>
                <c:ptCount val="5"/>
                <c:pt idx="0">
                  <c:v>4</c:v>
                </c:pt>
                <c:pt idx="1">
                  <c:v>279</c:v>
                </c:pt>
                <c:pt idx="2">
                  <c:v>59</c:v>
                </c:pt>
                <c:pt idx="3">
                  <c:v>31</c:v>
                </c:pt>
                <c:pt idx="4">
                  <c:v>38</c:v>
                </c:pt>
              </c:numCache>
            </c:numRef>
          </c:val>
        </c:ser>
        <c:ser>
          <c:idx val="2"/>
          <c:order val="2"/>
          <c:tx>
            <c:strRef>
              <c:f>'Competitor 1'!$A$18</c:f>
              <c:strCache>
                <c:ptCount val="1"/>
                <c:pt idx="0">
                  <c:v>Content</c:v>
                </c:pt>
              </c:strCache>
            </c:strRef>
          </c:tx>
          <c:invertIfNegative val="0"/>
          <c:cat>
            <c:strRef>
              <c:f>'Competitor 1'!$C$15:$G$15</c:f>
              <c:strCache>
                <c:ptCount val="5"/>
                <c:pt idx="0">
                  <c:v># LRDs</c:v>
                </c:pt>
                <c:pt idx="1">
                  <c:v>Twitter</c:v>
                </c:pt>
                <c:pt idx="2">
                  <c:v>FB</c:v>
                </c:pt>
                <c:pt idx="3">
                  <c:v>Google+</c:v>
                </c:pt>
                <c:pt idx="4">
                  <c:v>LinkedIn</c:v>
                </c:pt>
              </c:strCache>
            </c:strRef>
          </c:cat>
          <c:val>
            <c:numRef>
              <c:f>'Competitor 1'!$C$18:$G$18</c:f>
              <c:numCache>
                <c:formatCode>General</c:formatCode>
                <c:ptCount val="5"/>
                <c:pt idx="0">
                  <c:v>6</c:v>
                </c:pt>
                <c:pt idx="1">
                  <c:v>100</c:v>
                </c:pt>
                <c:pt idx="2">
                  <c:v>8</c:v>
                </c:pt>
                <c:pt idx="3">
                  <c:v>12</c:v>
                </c:pt>
                <c:pt idx="4">
                  <c:v>9</c:v>
                </c:pt>
              </c:numCache>
            </c:numRef>
          </c:val>
        </c:ser>
        <c:ser>
          <c:idx val="3"/>
          <c:order val="3"/>
          <c:tx>
            <c:strRef>
              <c:f>'Competitor 1'!$A$19</c:f>
              <c:strCache>
                <c:ptCount val="1"/>
                <c:pt idx="0">
                  <c:v>Technical SEO</c:v>
                </c:pt>
              </c:strCache>
            </c:strRef>
          </c:tx>
          <c:invertIfNegative val="0"/>
          <c:cat>
            <c:strRef>
              <c:f>'Competitor 1'!$C$15:$G$15</c:f>
              <c:strCache>
                <c:ptCount val="5"/>
                <c:pt idx="0">
                  <c:v># LRDs</c:v>
                </c:pt>
                <c:pt idx="1">
                  <c:v>Twitter</c:v>
                </c:pt>
                <c:pt idx="2">
                  <c:v>FB</c:v>
                </c:pt>
                <c:pt idx="3">
                  <c:v>Google+</c:v>
                </c:pt>
                <c:pt idx="4">
                  <c:v>LinkedIn</c:v>
                </c:pt>
              </c:strCache>
            </c:strRef>
          </c:cat>
          <c:val>
            <c:numRef>
              <c:f>'Competitor 1'!$C$19:$G$19</c:f>
              <c:numCache>
                <c:formatCode>General</c:formatCode>
                <c:ptCount val="5"/>
                <c:pt idx="0">
                  <c:v>6</c:v>
                </c:pt>
                <c:pt idx="1">
                  <c:v>70.5</c:v>
                </c:pt>
                <c:pt idx="2">
                  <c:v>3</c:v>
                </c:pt>
                <c:pt idx="3">
                  <c:v>9</c:v>
                </c:pt>
                <c:pt idx="4">
                  <c:v>13</c:v>
                </c:pt>
              </c:numCache>
            </c:numRef>
          </c:val>
        </c:ser>
        <c:ser>
          <c:idx val="4"/>
          <c:order val="4"/>
          <c:tx>
            <c:strRef>
              <c:f>'Competitor 1'!$A$20</c:f>
              <c:strCache>
                <c:ptCount val="1"/>
                <c:pt idx="0">
                  <c:v>Search Technology</c:v>
                </c:pt>
              </c:strCache>
            </c:strRef>
          </c:tx>
          <c:invertIfNegative val="0"/>
          <c:cat>
            <c:strRef>
              <c:f>'Competitor 1'!$C$15:$G$15</c:f>
              <c:strCache>
                <c:ptCount val="5"/>
                <c:pt idx="0">
                  <c:v># LRDs</c:v>
                </c:pt>
                <c:pt idx="1">
                  <c:v>Twitter</c:v>
                </c:pt>
                <c:pt idx="2">
                  <c:v>FB</c:v>
                </c:pt>
                <c:pt idx="3">
                  <c:v>Google+</c:v>
                </c:pt>
                <c:pt idx="4">
                  <c:v>LinkedIn</c:v>
                </c:pt>
              </c:strCache>
            </c:strRef>
          </c:cat>
          <c:val>
            <c:numRef>
              <c:f>'Competitor 1'!$C$20:$G$20</c:f>
              <c:numCache>
                <c:formatCode>General</c:formatCode>
                <c:ptCount val="5"/>
                <c:pt idx="0">
                  <c:v>44</c:v>
                </c:pt>
                <c:pt idx="1">
                  <c:v>52</c:v>
                </c:pt>
                <c:pt idx="2">
                  <c:v>3</c:v>
                </c:pt>
                <c:pt idx="3">
                  <c:v>4.5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576832"/>
        <c:axId val="265578368"/>
      </c:barChart>
      <c:catAx>
        <c:axId val="265576832"/>
        <c:scaling>
          <c:orientation val="minMax"/>
        </c:scaling>
        <c:delete val="0"/>
        <c:axPos val="b"/>
        <c:majorTickMark val="out"/>
        <c:minorTickMark val="none"/>
        <c:tickLblPos val="nextTo"/>
        <c:crossAx val="265578368"/>
        <c:crosses val="autoZero"/>
        <c:auto val="1"/>
        <c:lblAlgn val="ctr"/>
        <c:lblOffset val="100"/>
        <c:noMultiLvlLbl val="0"/>
      </c:catAx>
      <c:valAx>
        <c:axId val="2655783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655768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'Competitor 2'!$C$1</c:f>
              <c:strCache>
                <c:ptCount val="1"/>
                <c:pt idx="0">
                  <c:v>DA</c:v>
                </c:pt>
              </c:strCache>
            </c:strRef>
          </c:tx>
          <c:invertIfNegative val="0"/>
          <c:cat>
            <c:strRef>
              <c:f>'Competitor 2'!$B$2:$B$13</c:f>
              <c:strCache>
                <c:ptCount val="12"/>
                <c:pt idx="0">
                  <c:v>Content Strategy</c:v>
                </c:pt>
                <c:pt idx="1">
                  <c:v>Content Strategy</c:v>
                </c:pt>
                <c:pt idx="2">
                  <c:v>Marketing</c:v>
                </c:pt>
                <c:pt idx="3">
                  <c:v>Miscellaneous</c:v>
                </c:pt>
                <c:pt idx="4">
                  <c:v>Presentations</c:v>
                </c:pt>
                <c:pt idx="5">
                  <c:v>Presentations</c:v>
                </c:pt>
                <c:pt idx="6">
                  <c:v>Scalable Link Building</c:v>
                </c:pt>
                <c:pt idx="7">
                  <c:v>Scalable Link Building</c:v>
                </c:pt>
                <c:pt idx="8">
                  <c:v>Seo Theory</c:v>
                </c:pt>
                <c:pt idx="9">
                  <c:v>SEO Theory</c:v>
                </c:pt>
                <c:pt idx="10">
                  <c:v>SEO Theory</c:v>
                </c:pt>
                <c:pt idx="11">
                  <c:v>SEO Theory</c:v>
                </c:pt>
              </c:strCache>
            </c:strRef>
          </c:cat>
          <c:val>
            <c:numRef>
              <c:f>'Competitor 2'!$C$2:$C$13</c:f>
              <c:numCache>
                <c:formatCode>General</c:formatCode>
                <c:ptCount val="12"/>
                <c:pt idx="0">
                  <c:v>46.393319672399997</c:v>
                </c:pt>
                <c:pt idx="1">
                  <c:v>46.393319672399997</c:v>
                </c:pt>
                <c:pt idx="2">
                  <c:v>46.393319672399997</c:v>
                </c:pt>
                <c:pt idx="3">
                  <c:v>46.393319672399997</c:v>
                </c:pt>
                <c:pt idx="4">
                  <c:v>46.393319672399997</c:v>
                </c:pt>
                <c:pt idx="5">
                  <c:v>46.393319672399997</c:v>
                </c:pt>
                <c:pt idx="6">
                  <c:v>46.393319672399997</c:v>
                </c:pt>
                <c:pt idx="7">
                  <c:v>46.393319672399997</c:v>
                </c:pt>
                <c:pt idx="8">
                  <c:v>46.393319672399997</c:v>
                </c:pt>
                <c:pt idx="9">
                  <c:v>46.393319672399997</c:v>
                </c:pt>
                <c:pt idx="10">
                  <c:v>46.393319672399997</c:v>
                </c:pt>
                <c:pt idx="11">
                  <c:v>46.393319672399997</c:v>
                </c:pt>
              </c:numCache>
            </c:numRef>
          </c:val>
        </c:ser>
        <c:ser>
          <c:idx val="1"/>
          <c:order val="1"/>
          <c:tx>
            <c:strRef>
              <c:f>'Competitor 2'!$D$1</c:f>
              <c:strCache>
                <c:ptCount val="1"/>
                <c:pt idx="0">
                  <c:v>PA</c:v>
                </c:pt>
              </c:strCache>
            </c:strRef>
          </c:tx>
          <c:invertIfNegative val="0"/>
          <c:cat>
            <c:strRef>
              <c:f>'Competitor 2'!$B$2:$B$13</c:f>
              <c:strCache>
                <c:ptCount val="12"/>
                <c:pt idx="0">
                  <c:v>Content Strategy</c:v>
                </c:pt>
                <c:pt idx="1">
                  <c:v>Content Strategy</c:v>
                </c:pt>
                <c:pt idx="2">
                  <c:v>Marketing</c:v>
                </c:pt>
                <c:pt idx="3">
                  <c:v>Miscellaneous</c:v>
                </c:pt>
                <c:pt idx="4">
                  <c:v>Presentations</c:v>
                </c:pt>
                <c:pt idx="5">
                  <c:v>Presentations</c:v>
                </c:pt>
                <c:pt idx="6">
                  <c:v>Scalable Link Building</c:v>
                </c:pt>
                <c:pt idx="7">
                  <c:v>Scalable Link Building</c:v>
                </c:pt>
                <c:pt idx="8">
                  <c:v>Seo Theory</c:v>
                </c:pt>
                <c:pt idx="9">
                  <c:v>SEO Theory</c:v>
                </c:pt>
                <c:pt idx="10">
                  <c:v>SEO Theory</c:v>
                </c:pt>
                <c:pt idx="11">
                  <c:v>SEO Theory</c:v>
                </c:pt>
              </c:strCache>
            </c:strRef>
          </c:cat>
          <c:val>
            <c:numRef>
              <c:f>'Competitor 2'!$D$2:$D$13</c:f>
              <c:numCache>
                <c:formatCode>General</c:formatCode>
                <c:ptCount val="12"/>
                <c:pt idx="0">
                  <c:v>36.911309300600003</c:v>
                </c:pt>
                <c:pt idx="1">
                  <c:v>33.364522851899999</c:v>
                </c:pt>
                <c:pt idx="2">
                  <c:v>33.2595392817</c:v>
                </c:pt>
                <c:pt idx="3">
                  <c:v>28.019021733799999</c:v>
                </c:pt>
                <c:pt idx="4">
                  <c:v>48.617638786900002</c:v>
                </c:pt>
                <c:pt idx="5">
                  <c:v>30.321205017600001</c:v>
                </c:pt>
                <c:pt idx="6">
                  <c:v>32.052263008200001</c:v>
                </c:pt>
                <c:pt idx="7">
                  <c:v>30.717424767400001</c:v>
                </c:pt>
                <c:pt idx="8">
                  <c:v>40.087467386299998</c:v>
                </c:pt>
                <c:pt idx="9">
                  <c:v>37.4916519163</c:v>
                </c:pt>
                <c:pt idx="10">
                  <c:v>31.885869277000001</c:v>
                </c:pt>
                <c:pt idx="11">
                  <c:v>28.460738101499999</c:v>
                </c:pt>
              </c:numCache>
            </c:numRef>
          </c:val>
        </c:ser>
        <c:ser>
          <c:idx val="2"/>
          <c:order val="2"/>
          <c:tx>
            <c:strRef>
              <c:f>'Competitor 2'!$E$1</c:f>
              <c:strCache>
                <c:ptCount val="1"/>
                <c:pt idx="0">
                  <c:v># LRDs</c:v>
                </c:pt>
              </c:strCache>
            </c:strRef>
          </c:tx>
          <c:invertIfNegative val="0"/>
          <c:cat>
            <c:strRef>
              <c:f>'Competitor 2'!$B$2:$B$13</c:f>
              <c:strCache>
                <c:ptCount val="12"/>
                <c:pt idx="0">
                  <c:v>Content Strategy</c:v>
                </c:pt>
                <c:pt idx="1">
                  <c:v>Content Strategy</c:v>
                </c:pt>
                <c:pt idx="2">
                  <c:v>Marketing</c:v>
                </c:pt>
                <c:pt idx="3">
                  <c:v>Miscellaneous</c:v>
                </c:pt>
                <c:pt idx="4">
                  <c:v>Presentations</c:v>
                </c:pt>
                <c:pt idx="5">
                  <c:v>Presentations</c:v>
                </c:pt>
                <c:pt idx="6">
                  <c:v>Scalable Link Building</c:v>
                </c:pt>
                <c:pt idx="7">
                  <c:v>Scalable Link Building</c:v>
                </c:pt>
                <c:pt idx="8">
                  <c:v>Seo Theory</c:v>
                </c:pt>
                <c:pt idx="9">
                  <c:v>SEO Theory</c:v>
                </c:pt>
                <c:pt idx="10">
                  <c:v>SEO Theory</c:v>
                </c:pt>
                <c:pt idx="11">
                  <c:v>SEO Theory</c:v>
                </c:pt>
              </c:strCache>
            </c:strRef>
          </c:cat>
          <c:val>
            <c:numRef>
              <c:f>'Competitor 2'!$E$2:$E$13</c:f>
              <c:numCache>
                <c:formatCode>General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60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14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ser>
          <c:idx val="3"/>
          <c:order val="3"/>
          <c:tx>
            <c:strRef>
              <c:f>'Competitor 2'!$F$1</c:f>
              <c:strCache>
                <c:ptCount val="1"/>
                <c:pt idx="0">
                  <c:v>Twitter</c:v>
                </c:pt>
              </c:strCache>
            </c:strRef>
          </c:tx>
          <c:invertIfNegative val="0"/>
          <c:cat>
            <c:strRef>
              <c:f>'Competitor 2'!$B$2:$B$13</c:f>
              <c:strCache>
                <c:ptCount val="12"/>
                <c:pt idx="0">
                  <c:v>Content Strategy</c:v>
                </c:pt>
                <c:pt idx="1">
                  <c:v>Content Strategy</c:v>
                </c:pt>
                <c:pt idx="2">
                  <c:v>Marketing</c:v>
                </c:pt>
                <c:pt idx="3">
                  <c:v>Miscellaneous</c:v>
                </c:pt>
                <c:pt idx="4">
                  <c:v>Presentations</c:v>
                </c:pt>
                <c:pt idx="5">
                  <c:v>Presentations</c:v>
                </c:pt>
                <c:pt idx="6">
                  <c:v>Scalable Link Building</c:v>
                </c:pt>
                <c:pt idx="7">
                  <c:v>Scalable Link Building</c:v>
                </c:pt>
                <c:pt idx="8">
                  <c:v>Seo Theory</c:v>
                </c:pt>
                <c:pt idx="9">
                  <c:v>SEO Theory</c:v>
                </c:pt>
                <c:pt idx="10">
                  <c:v>SEO Theory</c:v>
                </c:pt>
                <c:pt idx="11">
                  <c:v>SEO Theory</c:v>
                </c:pt>
              </c:strCache>
            </c:strRef>
          </c:cat>
          <c:val>
            <c:numRef>
              <c:f>'Competitor 2'!$F$2:$F$13</c:f>
              <c:numCache>
                <c:formatCode>General</c:formatCode>
                <c:ptCount val="12"/>
                <c:pt idx="0">
                  <c:v>111</c:v>
                </c:pt>
                <c:pt idx="1">
                  <c:v>37</c:v>
                </c:pt>
                <c:pt idx="2">
                  <c:v>39</c:v>
                </c:pt>
                <c:pt idx="3">
                  <c:v>10</c:v>
                </c:pt>
                <c:pt idx="4">
                  <c:v>139</c:v>
                </c:pt>
                <c:pt idx="5">
                  <c:v>40</c:v>
                </c:pt>
                <c:pt idx="6">
                  <c:v>53</c:v>
                </c:pt>
                <c:pt idx="7">
                  <c:v>19</c:v>
                </c:pt>
                <c:pt idx="8">
                  <c:v>192</c:v>
                </c:pt>
                <c:pt idx="9">
                  <c:v>188</c:v>
                </c:pt>
                <c:pt idx="10">
                  <c:v>37</c:v>
                </c:pt>
                <c:pt idx="11">
                  <c:v>37</c:v>
                </c:pt>
              </c:numCache>
            </c:numRef>
          </c:val>
        </c:ser>
        <c:ser>
          <c:idx val="4"/>
          <c:order val="4"/>
          <c:tx>
            <c:strRef>
              <c:f>'Competitor 2'!$G$1</c:f>
              <c:strCache>
                <c:ptCount val="1"/>
                <c:pt idx="0">
                  <c:v>FB</c:v>
                </c:pt>
              </c:strCache>
            </c:strRef>
          </c:tx>
          <c:invertIfNegative val="0"/>
          <c:cat>
            <c:strRef>
              <c:f>'Competitor 2'!$B$2:$B$13</c:f>
              <c:strCache>
                <c:ptCount val="12"/>
                <c:pt idx="0">
                  <c:v>Content Strategy</c:v>
                </c:pt>
                <c:pt idx="1">
                  <c:v>Content Strategy</c:v>
                </c:pt>
                <c:pt idx="2">
                  <c:v>Marketing</c:v>
                </c:pt>
                <c:pt idx="3">
                  <c:v>Miscellaneous</c:v>
                </c:pt>
                <c:pt idx="4">
                  <c:v>Presentations</c:v>
                </c:pt>
                <c:pt idx="5">
                  <c:v>Presentations</c:v>
                </c:pt>
                <c:pt idx="6">
                  <c:v>Scalable Link Building</c:v>
                </c:pt>
                <c:pt idx="7">
                  <c:v>Scalable Link Building</c:v>
                </c:pt>
                <c:pt idx="8">
                  <c:v>Seo Theory</c:v>
                </c:pt>
                <c:pt idx="9">
                  <c:v>SEO Theory</c:v>
                </c:pt>
                <c:pt idx="10">
                  <c:v>SEO Theory</c:v>
                </c:pt>
                <c:pt idx="11">
                  <c:v>SEO Theory</c:v>
                </c:pt>
              </c:strCache>
            </c:strRef>
          </c:cat>
          <c:val>
            <c:numRef>
              <c:f>'Competitor 2'!$G$2:$G$13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29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13</c:v>
                </c:pt>
                <c:pt idx="9">
                  <c:v>23</c:v>
                </c:pt>
                <c:pt idx="10">
                  <c:v>1</c:v>
                </c:pt>
                <c:pt idx="11">
                  <c:v>9</c:v>
                </c:pt>
              </c:numCache>
            </c:numRef>
          </c:val>
        </c:ser>
        <c:ser>
          <c:idx val="5"/>
          <c:order val="5"/>
          <c:tx>
            <c:strRef>
              <c:f>'Competitor 2'!$H$1</c:f>
              <c:strCache>
                <c:ptCount val="1"/>
                <c:pt idx="0">
                  <c:v>Google+</c:v>
                </c:pt>
              </c:strCache>
            </c:strRef>
          </c:tx>
          <c:invertIfNegative val="0"/>
          <c:cat>
            <c:strRef>
              <c:f>'Competitor 2'!$B$2:$B$13</c:f>
              <c:strCache>
                <c:ptCount val="12"/>
                <c:pt idx="0">
                  <c:v>Content Strategy</c:v>
                </c:pt>
                <c:pt idx="1">
                  <c:v>Content Strategy</c:v>
                </c:pt>
                <c:pt idx="2">
                  <c:v>Marketing</c:v>
                </c:pt>
                <c:pt idx="3">
                  <c:v>Miscellaneous</c:v>
                </c:pt>
                <c:pt idx="4">
                  <c:v>Presentations</c:v>
                </c:pt>
                <c:pt idx="5">
                  <c:v>Presentations</c:v>
                </c:pt>
                <c:pt idx="6">
                  <c:v>Scalable Link Building</c:v>
                </c:pt>
                <c:pt idx="7">
                  <c:v>Scalable Link Building</c:v>
                </c:pt>
                <c:pt idx="8">
                  <c:v>Seo Theory</c:v>
                </c:pt>
                <c:pt idx="9">
                  <c:v>SEO Theory</c:v>
                </c:pt>
                <c:pt idx="10">
                  <c:v>SEO Theory</c:v>
                </c:pt>
                <c:pt idx="11">
                  <c:v>SEO Theory</c:v>
                </c:pt>
              </c:strCache>
            </c:strRef>
          </c:cat>
          <c:val>
            <c:numRef>
              <c:f>'Competitor 2'!$H$2:$H$13</c:f>
              <c:numCache>
                <c:formatCode>General</c:formatCode>
                <c:ptCount val="12"/>
                <c:pt idx="0">
                  <c:v>15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28</c:v>
                </c:pt>
                <c:pt idx="5">
                  <c:v>1</c:v>
                </c:pt>
                <c:pt idx="6">
                  <c:v>10</c:v>
                </c:pt>
                <c:pt idx="7">
                  <c:v>0</c:v>
                </c:pt>
                <c:pt idx="8">
                  <c:v>47</c:v>
                </c:pt>
                <c:pt idx="9">
                  <c:v>42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</c:ser>
        <c:ser>
          <c:idx val="6"/>
          <c:order val="6"/>
          <c:tx>
            <c:strRef>
              <c:f>'Competitor 2'!$I$1</c:f>
              <c:strCache>
                <c:ptCount val="1"/>
                <c:pt idx="0">
                  <c:v>LinkedIn</c:v>
                </c:pt>
              </c:strCache>
            </c:strRef>
          </c:tx>
          <c:invertIfNegative val="0"/>
          <c:cat>
            <c:strRef>
              <c:f>'Competitor 2'!$B$2:$B$13</c:f>
              <c:strCache>
                <c:ptCount val="12"/>
                <c:pt idx="0">
                  <c:v>Content Strategy</c:v>
                </c:pt>
                <c:pt idx="1">
                  <c:v>Content Strategy</c:v>
                </c:pt>
                <c:pt idx="2">
                  <c:v>Marketing</c:v>
                </c:pt>
                <c:pt idx="3">
                  <c:v>Miscellaneous</c:v>
                </c:pt>
                <c:pt idx="4">
                  <c:v>Presentations</c:v>
                </c:pt>
                <c:pt idx="5">
                  <c:v>Presentations</c:v>
                </c:pt>
                <c:pt idx="6">
                  <c:v>Scalable Link Building</c:v>
                </c:pt>
                <c:pt idx="7">
                  <c:v>Scalable Link Building</c:v>
                </c:pt>
                <c:pt idx="8">
                  <c:v>Seo Theory</c:v>
                </c:pt>
                <c:pt idx="9">
                  <c:v>SEO Theory</c:v>
                </c:pt>
                <c:pt idx="10">
                  <c:v>SEO Theory</c:v>
                </c:pt>
                <c:pt idx="11">
                  <c:v>SEO Theory</c:v>
                </c:pt>
              </c:strCache>
            </c:strRef>
          </c:cat>
          <c:val>
            <c:numRef>
              <c:f>'Competitor 2'!$I$2:$I$13</c:f>
              <c:numCache>
                <c:formatCode>General</c:formatCode>
                <c:ptCount val="12"/>
                <c:pt idx="0">
                  <c:v>11</c:v>
                </c:pt>
                <c:pt idx="1">
                  <c:v>5</c:v>
                </c:pt>
                <c:pt idx="2">
                  <c:v>10</c:v>
                </c:pt>
                <c:pt idx="3">
                  <c:v>0</c:v>
                </c:pt>
                <c:pt idx="4">
                  <c:v>53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19</c:v>
                </c:pt>
                <c:pt idx="9">
                  <c:v>32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24800"/>
        <c:axId val="171744640"/>
      </c:barChart>
      <c:catAx>
        <c:axId val="17172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71744640"/>
        <c:crosses val="autoZero"/>
        <c:auto val="1"/>
        <c:lblAlgn val="ctr"/>
        <c:lblOffset val="100"/>
        <c:noMultiLvlLbl val="0"/>
      </c:catAx>
      <c:valAx>
        <c:axId val="1717446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71724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'Competitor 2'!$C$17</c:f>
              <c:strCache>
                <c:ptCount val="1"/>
                <c:pt idx="0">
                  <c:v># LRDs</c:v>
                </c:pt>
              </c:strCache>
            </c:strRef>
          </c:tx>
          <c:invertIfNegative val="0"/>
          <c:cat>
            <c:strRef>
              <c:f>'Competitor 2'!$A$18:$A$23</c:f>
              <c:strCache>
                <c:ptCount val="6"/>
                <c:pt idx="0">
                  <c:v>Presentations</c:v>
                </c:pt>
                <c:pt idx="1">
                  <c:v>Miscellaneous</c:v>
                </c:pt>
                <c:pt idx="2">
                  <c:v>Marketing</c:v>
                </c:pt>
                <c:pt idx="3">
                  <c:v>SEO Theory</c:v>
                </c:pt>
                <c:pt idx="4">
                  <c:v>Content Strategy</c:v>
                </c:pt>
                <c:pt idx="5">
                  <c:v>Scalable Link Building</c:v>
                </c:pt>
              </c:strCache>
            </c:strRef>
          </c:cat>
          <c:val>
            <c:numRef>
              <c:f>'Competitor 2'!$C$18:$C$23</c:f>
              <c:numCache>
                <c:formatCode>General</c:formatCode>
                <c:ptCount val="6"/>
                <c:pt idx="0">
                  <c:v>31.5</c:v>
                </c:pt>
                <c:pt idx="1">
                  <c:v>2</c:v>
                </c:pt>
                <c:pt idx="2">
                  <c:v>5</c:v>
                </c:pt>
                <c:pt idx="3">
                  <c:v>7.75</c:v>
                </c:pt>
                <c:pt idx="4">
                  <c:v>8</c:v>
                </c:pt>
                <c:pt idx="5">
                  <c:v>3.5</c:v>
                </c:pt>
              </c:numCache>
            </c:numRef>
          </c:val>
        </c:ser>
        <c:ser>
          <c:idx val="1"/>
          <c:order val="1"/>
          <c:tx>
            <c:strRef>
              <c:f>'Competitor 2'!$D$17</c:f>
              <c:strCache>
                <c:ptCount val="1"/>
                <c:pt idx="0">
                  <c:v>Twitter</c:v>
                </c:pt>
              </c:strCache>
            </c:strRef>
          </c:tx>
          <c:invertIfNegative val="0"/>
          <c:cat>
            <c:strRef>
              <c:f>'Competitor 2'!$A$18:$A$23</c:f>
              <c:strCache>
                <c:ptCount val="6"/>
                <c:pt idx="0">
                  <c:v>Presentations</c:v>
                </c:pt>
                <c:pt idx="1">
                  <c:v>Miscellaneous</c:v>
                </c:pt>
                <c:pt idx="2">
                  <c:v>Marketing</c:v>
                </c:pt>
                <c:pt idx="3">
                  <c:v>SEO Theory</c:v>
                </c:pt>
                <c:pt idx="4">
                  <c:v>Content Strategy</c:v>
                </c:pt>
                <c:pt idx="5">
                  <c:v>Scalable Link Building</c:v>
                </c:pt>
              </c:strCache>
            </c:strRef>
          </c:cat>
          <c:val>
            <c:numRef>
              <c:f>'Competitor 2'!$D$18:$D$23</c:f>
              <c:numCache>
                <c:formatCode>General</c:formatCode>
                <c:ptCount val="6"/>
                <c:pt idx="0">
                  <c:v>89.5</c:v>
                </c:pt>
                <c:pt idx="1">
                  <c:v>10</c:v>
                </c:pt>
                <c:pt idx="2">
                  <c:v>39</c:v>
                </c:pt>
                <c:pt idx="3">
                  <c:v>113.5</c:v>
                </c:pt>
                <c:pt idx="4">
                  <c:v>74</c:v>
                </c:pt>
                <c:pt idx="5">
                  <c:v>36</c:v>
                </c:pt>
              </c:numCache>
            </c:numRef>
          </c:val>
        </c:ser>
        <c:ser>
          <c:idx val="2"/>
          <c:order val="2"/>
          <c:tx>
            <c:strRef>
              <c:f>'Competitor 2'!$E$17</c:f>
              <c:strCache>
                <c:ptCount val="1"/>
                <c:pt idx="0">
                  <c:v>FB</c:v>
                </c:pt>
              </c:strCache>
            </c:strRef>
          </c:tx>
          <c:invertIfNegative val="0"/>
          <c:cat>
            <c:strRef>
              <c:f>'Competitor 2'!$A$18:$A$23</c:f>
              <c:strCache>
                <c:ptCount val="6"/>
                <c:pt idx="0">
                  <c:v>Presentations</c:v>
                </c:pt>
                <c:pt idx="1">
                  <c:v>Miscellaneous</c:v>
                </c:pt>
                <c:pt idx="2">
                  <c:v>Marketing</c:v>
                </c:pt>
                <c:pt idx="3">
                  <c:v>SEO Theory</c:v>
                </c:pt>
                <c:pt idx="4">
                  <c:v>Content Strategy</c:v>
                </c:pt>
                <c:pt idx="5">
                  <c:v>Scalable Link Building</c:v>
                </c:pt>
              </c:strCache>
            </c:strRef>
          </c:cat>
          <c:val>
            <c:numRef>
              <c:f>'Competitor 2'!$E$18:$E$23</c:f>
              <c:numCache>
                <c:formatCode>General</c:formatCode>
                <c:ptCount val="6"/>
                <c:pt idx="0">
                  <c:v>15.5</c:v>
                </c:pt>
                <c:pt idx="1">
                  <c:v>7</c:v>
                </c:pt>
                <c:pt idx="2">
                  <c:v>3</c:v>
                </c:pt>
                <c:pt idx="3">
                  <c:v>11.5</c:v>
                </c:pt>
                <c:pt idx="4">
                  <c:v>1</c:v>
                </c:pt>
                <c:pt idx="5">
                  <c:v>0.5</c:v>
                </c:pt>
              </c:numCache>
            </c:numRef>
          </c:val>
        </c:ser>
        <c:ser>
          <c:idx val="3"/>
          <c:order val="3"/>
          <c:tx>
            <c:strRef>
              <c:f>'Competitor 2'!$F$17</c:f>
              <c:strCache>
                <c:ptCount val="1"/>
                <c:pt idx="0">
                  <c:v>Google+</c:v>
                </c:pt>
              </c:strCache>
            </c:strRef>
          </c:tx>
          <c:invertIfNegative val="0"/>
          <c:cat>
            <c:strRef>
              <c:f>'Competitor 2'!$A$18:$A$23</c:f>
              <c:strCache>
                <c:ptCount val="6"/>
                <c:pt idx="0">
                  <c:v>Presentations</c:v>
                </c:pt>
                <c:pt idx="1">
                  <c:v>Miscellaneous</c:v>
                </c:pt>
                <c:pt idx="2">
                  <c:v>Marketing</c:v>
                </c:pt>
                <c:pt idx="3">
                  <c:v>SEO Theory</c:v>
                </c:pt>
                <c:pt idx="4">
                  <c:v>Content Strategy</c:v>
                </c:pt>
                <c:pt idx="5">
                  <c:v>Scalable Link Building</c:v>
                </c:pt>
              </c:strCache>
            </c:strRef>
          </c:cat>
          <c:val>
            <c:numRef>
              <c:f>'Competitor 2'!$F$18:$F$23</c:f>
              <c:numCache>
                <c:formatCode>General</c:formatCode>
                <c:ptCount val="6"/>
                <c:pt idx="0">
                  <c:v>14.5</c:v>
                </c:pt>
                <c:pt idx="1">
                  <c:v>1</c:v>
                </c:pt>
                <c:pt idx="2">
                  <c:v>8</c:v>
                </c:pt>
                <c:pt idx="3">
                  <c:v>26</c:v>
                </c:pt>
                <c:pt idx="4">
                  <c:v>9</c:v>
                </c:pt>
                <c:pt idx="5">
                  <c:v>5</c:v>
                </c:pt>
              </c:numCache>
            </c:numRef>
          </c:val>
        </c:ser>
        <c:ser>
          <c:idx val="4"/>
          <c:order val="4"/>
          <c:tx>
            <c:strRef>
              <c:f>'Competitor 2'!$G$17</c:f>
              <c:strCache>
                <c:ptCount val="1"/>
                <c:pt idx="0">
                  <c:v>LinkedIn</c:v>
                </c:pt>
              </c:strCache>
            </c:strRef>
          </c:tx>
          <c:invertIfNegative val="0"/>
          <c:cat>
            <c:strRef>
              <c:f>'Competitor 2'!$A$18:$A$23</c:f>
              <c:strCache>
                <c:ptCount val="6"/>
                <c:pt idx="0">
                  <c:v>Presentations</c:v>
                </c:pt>
                <c:pt idx="1">
                  <c:v>Miscellaneous</c:v>
                </c:pt>
                <c:pt idx="2">
                  <c:v>Marketing</c:v>
                </c:pt>
                <c:pt idx="3">
                  <c:v>SEO Theory</c:v>
                </c:pt>
                <c:pt idx="4">
                  <c:v>Content Strategy</c:v>
                </c:pt>
                <c:pt idx="5">
                  <c:v>Scalable Link Building</c:v>
                </c:pt>
              </c:strCache>
            </c:strRef>
          </c:cat>
          <c:val>
            <c:numRef>
              <c:f>'Competitor 2'!$G$18:$G$23</c:f>
              <c:numCache>
                <c:formatCode>General</c:formatCode>
                <c:ptCount val="6"/>
                <c:pt idx="0">
                  <c:v>27.5</c:v>
                </c:pt>
                <c:pt idx="1">
                  <c:v>0</c:v>
                </c:pt>
                <c:pt idx="2">
                  <c:v>10</c:v>
                </c:pt>
                <c:pt idx="3">
                  <c:v>13.5</c:v>
                </c:pt>
                <c:pt idx="4">
                  <c:v>8</c:v>
                </c:pt>
                <c:pt idx="5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515712"/>
        <c:axId val="302517248"/>
      </c:barChart>
      <c:catAx>
        <c:axId val="302515712"/>
        <c:scaling>
          <c:orientation val="minMax"/>
        </c:scaling>
        <c:delete val="0"/>
        <c:axPos val="b"/>
        <c:majorTickMark val="out"/>
        <c:minorTickMark val="none"/>
        <c:tickLblPos val="nextTo"/>
        <c:crossAx val="302517248"/>
        <c:crosses val="autoZero"/>
        <c:auto val="1"/>
        <c:lblAlgn val="ctr"/>
        <c:lblOffset val="100"/>
        <c:noMultiLvlLbl val="0"/>
      </c:catAx>
      <c:valAx>
        <c:axId val="3025172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02515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</xdr:colOff>
      <xdr:row>27</xdr:row>
      <xdr:rowOff>142874</xdr:rowOff>
    </xdr:from>
    <xdr:to>
      <xdr:col>9</xdr:col>
      <xdr:colOff>619125</xdr:colOff>
      <xdr:row>45</xdr:row>
      <xdr:rowOff>76199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20</xdr:row>
      <xdr:rowOff>161925</xdr:rowOff>
    </xdr:from>
    <xdr:to>
      <xdr:col>2</xdr:col>
      <xdr:colOff>133350</xdr:colOff>
      <xdr:row>22</xdr:row>
      <xdr:rowOff>180975</xdr:rowOff>
    </xdr:to>
    <xdr:cxnSp macro="">
      <xdr:nvCxnSpPr>
        <xdr:cNvPr id="6" name="Straight Arrow Connector 5"/>
        <xdr:cNvCxnSpPr/>
      </xdr:nvCxnSpPr>
      <xdr:spPr>
        <a:xfrm flipH="1" flipV="1">
          <a:off x="1209675" y="3971925"/>
          <a:ext cx="1123950" cy="400050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22</xdr:row>
      <xdr:rowOff>38100</xdr:rowOff>
    </xdr:from>
    <xdr:to>
      <xdr:col>7</xdr:col>
      <xdr:colOff>314325</xdr:colOff>
      <xdr:row>25</xdr:row>
      <xdr:rowOff>47625</xdr:rowOff>
    </xdr:to>
    <xdr:sp macro="" textlink="">
      <xdr:nvSpPr>
        <xdr:cNvPr id="7" name="Rounded Rectangle 6"/>
        <xdr:cNvSpPr/>
      </xdr:nvSpPr>
      <xdr:spPr>
        <a:xfrm>
          <a:off x="2505075" y="4229100"/>
          <a:ext cx="3114675" cy="581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Deduplicated</a:t>
          </a:r>
          <a:r>
            <a:rPr lang="en-US" sz="1400" b="1" baseline="0"/>
            <a:t> type/category list goes here.</a:t>
          </a:r>
          <a:endParaRPr lang="en-US" sz="1400" b="1"/>
        </a:p>
      </xdr:txBody>
    </xdr:sp>
    <xdr:clientData/>
  </xdr:twoCellAnchor>
  <xdr:twoCellAnchor>
    <xdr:from>
      <xdr:col>7</xdr:col>
      <xdr:colOff>295275</xdr:colOff>
      <xdr:row>18</xdr:row>
      <xdr:rowOff>104775</xdr:rowOff>
    </xdr:from>
    <xdr:to>
      <xdr:col>9</xdr:col>
      <xdr:colOff>0</xdr:colOff>
      <xdr:row>20</xdr:row>
      <xdr:rowOff>123825</xdr:rowOff>
    </xdr:to>
    <xdr:cxnSp macro="">
      <xdr:nvCxnSpPr>
        <xdr:cNvPr id="8" name="Straight Arrow Connector 7"/>
        <xdr:cNvCxnSpPr/>
      </xdr:nvCxnSpPr>
      <xdr:spPr>
        <a:xfrm flipH="1" flipV="1">
          <a:off x="5600700" y="3533775"/>
          <a:ext cx="1123950" cy="400050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19</xdr:row>
      <xdr:rowOff>171450</xdr:rowOff>
    </xdr:from>
    <xdr:to>
      <xdr:col>14</xdr:col>
      <xdr:colOff>76200</xdr:colOff>
      <xdr:row>22</xdr:row>
      <xdr:rowOff>180975</xdr:rowOff>
    </xdr:to>
    <xdr:sp macro="" textlink="">
      <xdr:nvSpPr>
        <xdr:cNvPr id="9" name="Rounded Rectangle 8"/>
        <xdr:cNvSpPr/>
      </xdr:nvSpPr>
      <xdr:spPr>
        <a:xfrm>
          <a:off x="6896100" y="3790950"/>
          <a:ext cx="3114675" cy="581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Pulls automatically from the rows above.</a:t>
          </a:r>
        </a:p>
      </xdr:txBody>
    </xdr:sp>
    <xdr:clientData/>
  </xdr:twoCellAnchor>
  <xdr:twoCellAnchor>
    <xdr:from>
      <xdr:col>9</xdr:col>
      <xdr:colOff>457200</xdr:colOff>
      <xdr:row>0</xdr:row>
      <xdr:rowOff>133350</xdr:rowOff>
    </xdr:from>
    <xdr:to>
      <xdr:col>11</xdr:col>
      <xdr:colOff>200025</xdr:colOff>
      <xdr:row>2</xdr:row>
      <xdr:rowOff>152400</xdr:rowOff>
    </xdr:to>
    <xdr:cxnSp macro="">
      <xdr:nvCxnSpPr>
        <xdr:cNvPr id="10" name="Straight Arrow Connector 9"/>
        <xdr:cNvCxnSpPr/>
      </xdr:nvCxnSpPr>
      <xdr:spPr>
        <a:xfrm flipH="1" flipV="1">
          <a:off x="7181850" y="133350"/>
          <a:ext cx="1123950" cy="400050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371476</xdr:colOff>
      <xdr:row>2</xdr:row>
      <xdr:rowOff>9526</xdr:rowOff>
    </xdr:from>
    <xdr:to>
      <xdr:col>16</xdr:col>
      <xdr:colOff>66676</xdr:colOff>
      <xdr:row>4</xdr:row>
      <xdr:rowOff>28576</xdr:rowOff>
    </xdr:to>
    <xdr:sp macro="" textlink="">
      <xdr:nvSpPr>
        <xdr:cNvPr id="11" name="Rounded Rectangle 10"/>
        <xdr:cNvSpPr/>
      </xdr:nvSpPr>
      <xdr:spPr>
        <a:xfrm>
          <a:off x="8477251" y="390526"/>
          <a:ext cx="2743200" cy="400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Add in other metrics</a:t>
          </a:r>
          <a:r>
            <a:rPr lang="en-US" sz="1400" b="1" baseline="0"/>
            <a:t> as needed.</a:t>
          </a:r>
          <a:endParaRPr lang="en-US" sz="1400" b="1"/>
        </a:p>
      </xdr:txBody>
    </xdr:sp>
    <xdr:clientData/>
  </xdr:twoCellAnchor>
  <xdr:twoCellAnchor>
    <xdr:from>
      <xdr:col>11</xdr:col>
      <xdr:colOff>466726</xdr:colOff>
      <xdr:row>6</xdr:row>
      <xdr:rowOff>19051</xdr:rowOff>
    </xdr:from>
    <xdr:to>
      <xdr:col>16</xdr:col>
      <xdr:colOff>161926</xdr:colOff>
      <xdr:row>8</xdr:row>
      <xdr:rowOff>38101</xdr:rowOff>
    </xdr:to>
    <xdr:sp macro="" textlink="">
      <xdr:nvSpPr>
        <xdr:cNvPr id="12" name="Rounded Rectangle 11"/>
        <xdr:cNvSpPr/>
      </xdr:nvSpPr>
      <xdr:spPr>
        <a:xfrm>
          <a:off x="8572501" y="1162051"/>
          <a:ext cx="2743200" cy="400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Pull this to the right to add them</a:t>
          </a:r>
        </a:p>
      </xdr:txBody>
    </xdr:sp>
    <xdr:clientData/>
  </xdr:twoCellAnchor>
  <xdr:twoCellAnchor>
    <xdr:from>
      <xdr:col>6</xdr:col>
      <xdr:colOff>514350</xdr:colOff>
      <xdr:row>7</xdr:row>
      <xdr:rowOff>85725</xdr:rowOff>
    </xdr:from>
    <xdr:to>
      <xdr:col>11</xdr:col>
      <xdr:colOff>333375</xdr:colOff>
      <xdr:row>16</xdr:row>
      <xdr:rowOff>104775</xdr:rowOff>
    </xdr:to>
    <xdr:cxnSp macro="">
      <xdr:nvCxnSpPr>
        <xdr:cNvPr id="13" name="Straight Arrow Connector 12"/>
        <xdr:cNvCxnSpPr/>
      </xdr:nvCxnSpPr>
      <xdr:spPr>
        <a:xfrm flipH="1">
          <a:off x="5210175" y="1419225"/>
          <a:ext cx="3228975" cy="1733550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309561</xdr:colOff>
      <xdr:row>11</xdr:row>
      <xdr:rowOff>138112</xdr:rowOff>
    </xdr:from>
    <xdr:to>
      <xdr:col>22</xdr:col>
      <xdr:colOff>28574</xdr:colOff>
      <xdr:row>32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9526</xdr:colOff>
      <xdr:row>27</xdr:row>
      <xdr:rowOff>157162</xdr:rowOff>
    </xdr:from>
    <xdr:to>
      <xdr:col>22</xdr:col>
      <xdr:colOff>266700</xdr:colOff>
      <xdr:row>51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80962</xdr:colOff>
      <xdr:row>27</xdr:row>
      <xdr:rowOff>4761</xdr:rowOff>
    </xdr:from>
    <xdr:to>
      <xdr:col>9</xdr:col>
      <xdr:colOff>200025</xdr:colOff>
      <xdr:row>44</xdr:row>
      <xdr:rowOff>161924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228600</xdr:colOff>
      <xdr:row>12</xdr:row>
      <xdr:rowOff>38100</xdr:rowOff>
    </xdr:to>
    <xdr:sp macro="" textlink="">
      <xdr:nvSpPr>
        <xdr:cNvPr id="5121" name="feedlyMiniIcon" descr="data:image/png;base64,iVBORw0KGgoAAAANSUhEUgAAABgAAAAYCAYAAADgdz34AAAAGXRFWHRTb2Z0d2FyZQBBZG9iZSBJbWFnZVJlYWR5ccllPAAAAYlJREFUeNrMVD1rwlAUPfkwBBxFKQQlDhmjqzj4F9w7FfwThZaW9n8UnDrrn1BEXNTBRQQhEE1ERRR0Sd990A7VaKJJ6YHzEu4N99z3zrsRGo2GAuCF8YFRQzSwGOuM7zJb3hgfES2o0SdGSWRLDfGhRgLpGAXS4q0VCoUCBEHwzd8skM/nUSqVoCjKybz8O1CtVn2LeZ4H27YxnU6xXC6x3+95PJPJoFKpoN1uY7vdnhfww3w+x3A4xGaz4d3quo5sNvuTTyaTXKTb7cJ13csCzWbzKKaqKj/zXC4HSZKO8iRcLpcxGAwwmUzC7UDTNBSLRSQSiVAeyUGNpM4v4XA4oNfr8eMMLJBKpWCaJn9fLBawLAur1Qq73Y6b/H0pyNyrTDYMA7PZDKPRCOv1+uQ3ZCqZe9UcOI6DTqfjW5zMbLVa3Bu6RaE9GI/HZ/P9fp8/qfipYROj+ukEnuQgEx0GImKGHGSC//UO/kTAibG+QwIfMQrUyeRXusaM94x3ERW2GT8Zn78EGACRmoKUJhB1TQAAAABJRU5ErkJggg=="/>
        <xdr:cNvSpPr>
          <a:spLocks noChangeAspect="1" noChangeArrowheads="1"/>
        </xdr:cNvSpPr>
      </xdr:nvSpPr>
      <xdr:spPr bwMode="auto">
        <a:xfrm>
          <a:off x="0" y="98679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228600</xdr:colOff>
      <xdr:row>11</xdr:row>
      <xdr:rowOff>38100</xdr:rowOff>
    </xdr:to>
    <xdr:sp macro="" textlink="">
      <xdr:nvSpPr>
        <xdr:cNvPr id="6145" name="feedlyMiniIcon" descr="data:image/png;base64,iVBORw0KGgoAAAANSUhEUgAAABgAAAAYCAYAAADgdz34AAAAGXRFWHRTb2Z0d2FyZQBBZG9iZSBJbWFnZVJlYWR5ccllPAAAAYlJREFUeNrMVD1rwlAUPfkwBBxFKQQlDhmjqzj4F9w7FfwThZaW9n8UnDrrn1BEXNTBRQQhEE1ERRR0Sd990A7VaKJJ6YHzEu4N99z3zrsRGo2GAuCF8YFRQzSwGOuM7zJb3hgfES2o0SdGSWRLDfGhRgLpGAXS4q0VCoUCBEHwzd8skM/nUSqVoCjKybz8O1CtVn2LeZ4H27YxnU6xXC6x3+95PJPJoFKpoN1uY7vdnhfww3w+x3A4xGaz4d3quo5sNvuTTyaTXKTb7cJ13csCzWbzKKaqKj/zXC4HSZKO8iRcLpcxGAwwmUzC7UDTNBSLRSQSiVAeyUGNpM4v4XA4oNfr8eMMLJBKpWCaJn9fLBawLAur1Qq73Y6b/H0pyNyrTDYMA7PZDKPRCOv1+uQ3ZCqZe9UcOI6DTqfjW5zMbLVa3Bu6RaE9GI/HZ/P9fp8/qfipYROj+ukEnuQgEx0GImKGHGSC//UO/kTAibG+QwIfMQrUyeRXusaM94x3ERW2GT8Zn78EGACRmoKUJhB1TQAAAABJRU5ErkJggg=="/>
        <xdr:cNvSpPr>
          <a:spLocks noChangeAspect="1" noChangeArrowheads="1"/>
        </xdr:cNvSpPr>
      </xdr:nvSpPr>
      <xdr:spPr bwMode="auto">
        <a:xfrm>
          <a:off x="0" y="96012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228600</xdr:colOff>
      <xdr:row>14</xdr:row>
      <xdr:rowOff>38100</xdr:rowOff>
    </xdr:to>
    <xdr:sp macro="" textlink="">
      <xdr:nvSpPr>
        <xdr:cNvPr id="7169" name="feedlyMiniIcon" descr="data:image/png;base64,iVBORw0KGgoAAAANSUhEUgAAABgAAAAYCAYAAADgdz34AAAAGXRFWHRTb2Z0d2FyZQBBZG9iZSBJbWFnZVJlYWR5ccllPAAAAYlJREFUeNrMVD1rwlAUPfkwBBxFKQQlDhmjqzj4F9w7FfwThZaW9n8UnDrrn1BEXNTBRQQhEE1ERRR0Sd990A7VaKJJ6YHzEu4N99z3zrsRGo2GAuCF8YFRQzSwGOuM7zJb3hgfES2o0SdGSWRLDfGhRgLpGAXS4q0VCoUCBEHwzd8skM/nUSqVoCjKybz8O1CtVn2LeZ4H27YxnU6xXC6x3+95PJPJoFKpoN1uY7vdnhfww3w+x3A4xGaz4d3quo5sNvuTTyaTXKTb7cJ13csCzWbzKKaqKj/zXC4HSZKO8iRcLpcxGAwwmUzC7UDTNBSLRSQSiVAeyUGNpM4v4XA4oNfr8eMMLJBKpWCaJn9fLBawLAur1Qq73Y6b/H0pyNyrTDYMA7PZDKPRCOv1+uQ3ZCqZe9UcOI6DTqfjW5zMbLVa3Bu6RaE9GI/HZ/P9fp8/qfipYROj+ukEnuQgEx0GImKGHGSC//UO/kTAibG+QwIfMQrUyeRXusaM94x3ERW2GT8Zn78EGACRmoKUJhB1TQAAAABJRU5ErkJggg=="/>
        <xdr:cNvSpPr>
          <a:spLocks noChangeAspect="1" noChangeArrowheads="1"/>
        </xdr:cNvSpPr>
      </xdr:nvSpPr>
      <xdr:spPr bwMode="auto">
        <a:xfrm>
          <a:off x="0" y="145351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Table2" displayName="Table2" ref="A1:I11" totalsRowShown="0">
  <autoFilter ref="A1:I11"/>
  <sortState ref="A2:I11">
    <sortCondition ref="B1:B11"/>
  </sortState>
  <tableColumns count="9">
    <tableColumn id="1" name="URL"/>
    <tableColumn id="2" name="Category/Type"/>
    <tableColumn id="3" name="DA" dataDxfId="2"/>
    <tableColumn id="4" name="PA" dataDxfId="1"/>
    <tableColumn id="5" name="# LRDs" dataDxfId="0"/>
    <tableColumn id="6" name="Twitter"/>
    <tableColumn id="7" name="FB"/>
    <tableColumn id="8" name="Google+"/>
    <tableColumn id="9" name="LinkedI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I10" totalsRowShown="0">
  <autoFilter ref="A1:I10"/>
  <sortState ref="A2:I10">
    <sortCondition ref="B1:B10"/>
  </sortState>
  <tableColumns count="9">
    <tableColumn id="1" name="URL"/>
    <tableColumn id="2" name="Category/Type"/>
    <tableColumn id="3" name="DA">
      <calculatedColumnFormula>VLOOKUP(A2,'Competitor 1 Data'!$B$2:$Q$10,16,FALSE)</calculatedColumnFormula>
    </tableColumn>
    <tableColumn id="4" name="PA">
      <calculatedColumnFormula>VLOOKUP(A2,'Competitor 1 Data'!$B$2:$Q$10,15,FALSE)</calculatedColumnFormula>
    </tableColumn>
    <tableColumn id="5" name="# LRDs">
      <calculatedColumnFormula>VLOOKUP(A2,'Competitor 1 Data'!$B$2:$Q$10,7,FALSE)</calculatedColumnFormula>
    </tableColumn>
    <tableColumn id="6" name="Twitter">
      <calculatedColumnFormula>VLOOKUP(A2,'Competitor 1 Data'!$B$2:$AC$10,21,FALSE)</calculatedColumnFormula>
    </tableColumn>
    <tableColumn id="7" name="FB">
      <calculatedColumnFormula>VLOOKUP(A2,'Competitor 1 Data'!$B$2:$AC$10,20,FALSE)</calculatedColumnFormula>
    </tableColumn>
    <tableColumn id="8" name="Google+">
      <calculatedColumnFormula>VLOOKUP(A2,'Competitor 1 Data'!$B$2:$AC$10,22,FALSE)</calculatedColumnFormula>
    </tableColumn>
    <tableColumn id="9" name="LinkedIn">
      <calculatedColumnFormula>VLOOKUP(A2,'Competitor 1 Data'!$B$2:$AC$10,25,FALSE)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A1:I13" totalsRowShown="0">
  <autoFilter ref="A1:I13"/>
  <sortState ref="A2:I13">
    <sortCondition ref="B1:B13"/>
  </sortState>
  <tableColumns count="9">
    <tableColumn id="1" name="URL"/>
    <tableColumn id="2" name="Category/Type"/>
    <tableColumn id="3" name="DA">
      <calculatedColumnFormula>VLOOKUP(A2,'Competitor 2 Data'!$B$2:$Q$13,16,FALSE)</calculatedColumnFormula>
    </tableColumn>
    <tableColumn id="4" name="PA">
      <calculatedColumnFormula>VLOOKUP(A2,'Competitor 2 Data'!$B$2:$Q$13,15,FALSE)</calculatedColumnFormula>
    </tableColumn>
    <tableColumn id="5" name="# LRDs">
      <calculatedColumnFormula>VLOOKUP(A2,'Competitor 2 Data'!$B$2:$Q$13,7,FALSE)</calculatedColumnFormula>
    </tableColumn>
    <tableColumn id="6" name="Twitter">
      <calculatedColumnFormula>VLOOKUP(A2,'Competitor 2 Data'!$B$2:$AC$13,21,FALSE)</calculatedColumnFormula>
    </tableColumn>
    <tableColumn id="7" name="FB">
      <calculatedColumnFormula>VLOOKUP(A2,'Competitor 2 Data'!$B$2:$AC$13,20,FALSE)</calculatedColumnFormula>
    </tableColumn>
    <tableColumn id="8" name="Google+">
      <calculatedColumnFormula>VLOOKUP(A2,'Competitor 2 Data'!$B$2:$AC$13,22,FALSE)</calculatedColumnFormula>
    </tableColumn>
    <tableColumn id="9" name="LinkedIn">
      <calculatedColumnFormula>VLOOKUP(A2,'Competitor 2 Data'!$B$2:$AC$13,25,FALSE)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13" workbookViewId="0">
      <selection activeCell="V22" sqref="V22"/>
    </sheetView>
  </sheetViews>
  <sheetFormatPr defaultRowHeight="15" x14ac:dyDescent="0.25"/>
  <cols>
    <col min="1" max="1" width="16.85546875" customWidth="1"/>
    <col min="2" max="2" width="16.140625" customWidth="1"/>
    <col min="4" max="4" width="9.5703125" bestFit="1" customWidth="1"/>
    <col min="6" max="6" width="9.5703125" customWidth="1"/>
    <col min="8" max="8" width="10.5703125" customWidth="1"/>
    <col min="9" max="9" width="10.7109375" customWidth="1"/>
    <col min="10" max="10" width="11.5703125" bestFit="1" customWidth="1"/>
  </cols>
  <sheetData>
    <row r="1" spans="1:9" x14ac:dyDescent="0.25">
      <c r="A1" t="s">
        <v>0</v>
      </c>
      <c r="B1" t="s">
        <v>10</v>
      </c>
      <c r="C1" t="s">
        <v>6</v>
      </c>
      <c r="D1" t="s">
        <v>7</v>
      </c>
      <c r="E1" t="s">
        <v>8</v>
      </c>
      <c r="F1" t="s">
        <v>1</v>
      </c>
      <c r="G1" t="s">
        <v>9</v>
      </c>
      <c r="H1" t="s">
        <v>2</v>
      </c>
      <c r="I1" t="s">
        <v>3</v>
      </c>
    </row>
    <row r="2" spans="1:9" x14ac:dyDescent="0.25">
      <c r="A2" t="s">
        <v>18</v>
      </c>
      <c r="B2" t="s">
        <v>57</v>
      </c>
      <c r="C2" s="2">
        <v>44.503864133699999</v>
      </c>
      <c r="D2" s="2">
        <v>26.667711163</v>
      </c>
      <c r="E2" s="2">
        <v>15</v>
      </c>
      <c r="F2">
        <v>51</v>
      </c>
      <c r="G2">
        <v>13</v>
      </c>
      <c r="H2">
        <v>31</v>
      </c>
      <c r="I2">
        <v>4</v>
      </c>
    </row>
    <row r="3" spans="1:9" x14ac:dyDescent="0.25">
      <c r="A3" t="s">
        <v>19</v>
      </c>
      <c r="B3" t="s">
        <v>56</v>
      </c>
      <c r="C3" s="2">
        <v>44.503864133699999</v>
      </c>
      <c r="D3" s="2">
        <v>40.9229390522</v>
      </c>
      <c r="E3" s="2">
        <v>92</v>
      </c>
      <c r="F3">
        <v>65</v>
      </c>
      <c r="G3">
        <v>12</v>
      </c>
      <c r="H3">
        <v>22</v>
      </c>
      <c r="I3">
        <v>8</v>
      </c>
    </row>
    <row r="4" spans="1:9" x14ac:dyDescent="0.25">
      <c r="A4" t="s">
        <v>15</v>
      </c>
      <c r="B4" t="s">
        <v>56</v>
      </c>
      <c r="C4" s="2">
        <v>44.503864133699999</v>
      </c>
      <c r="D4" s="2">
        <v>27.109732930100002</v>
      </c>
      <c r="E4" s="2">
        <v>22</v>
      </c>
      <c r="F4">
        <v>23</v>
      </c>
      <c r="G4">
        <v>3</v>
      </c>
      <c r="H4">
        <v>6</v>
      </c>
      <c r="I4">
        <v>0</v>
      </c>
    </row>
    <row r="5" spans="1:9" x14ac:dyDescent="0.25">
      <c r="A5" t="s">
        <v>16</v>
      </c>
      <c r="B5" t="s">
        <v>21</v>
      </c>
      <c r="C5" s="2">
        <v>44.503864133699999</v>
      </c>
      <c r="D5" s="2">
        <v>37.431439875800002</v>
      </c>
      <c r="E5" s="2">
        <v>73</v>
      </c>
      <c r="F5">
        <v>33</v>
      </c>
      <c r="G5">
        <v>15</v>
      </c>
      <c r="H5">
        <v>3</v>
      </c>
      <c r="I5">
        <v>4</v>
      </c>
    </row>
    <row r="6" spans="1:9" x14ac:dyDescent="0.25">
      <c r="A6" t="s">
        <v>17</v>
      </c>
      <c r="B6" t="s">
        <v>21</v>
      </c>
      <c r="C6" s="2">
        <v>44.503864133699999</v>
      </c>
      <c r="D6" s="2">
        <v>22.324657226799999</v>
      </c>
      <c r="E6" s="2">
        <v>12</v>
      </c>
      <c r="F6">
        <v>109</v>
      </c>
      <c r="G6">
        <v>21</v>
      </c>
      <c r="H6">
        <v>43</v>
      </c>
      <c r="I6">
        <v>14</v>
      </c>
    </row>
    <row r="7" spans="1:9" x14ac:dyDescent="0.25">
      <c r="A7" t="s">
        <v>14</v>
      </c>
      <c r="B7" t="s">
        <v>21</v>
      </c>
      <c r="C7" s="2">
        <v>44.503864133699999</v>
      </c>
      <c r="D7" s="2">
        <v>21.513240147899999</v>
      </c>
      <c r="E7" s="2">
        <v>9</v>
      </c>
      <c r="F7">
        <v>76</v>
      </c>
      <c r="G7">
        <v>22</v>
      </c>
      <c r="H7">
        <v>51</v>
      </c>
      <c r="I7">
        <v>10</v>
      </c>
    </row>
    <row r="8" spans="1:9" x14ac:dyDescent="0.25">
      <c r="A8" t="s">
        <v>13</v>
      </c>
      <c r="B8" t="s">
        <v>21</v>
      </c>
      <c r="C8" s="2">
        <v>44.503864133699999</v>
      </c>
      <c r="D8" s="2">
        <v>25.382236756800001</v>
      </c>
      <c r="E8" s="2">
        <v>7</v>
      </c>
      <c r="F8">
        <v>47</v>
      </c>
      <c r="G8">
        <v>5</v>
      </c>
      <c r="H8">
        <v>10</v>
      </c>
      <c r="I8">
        <v>3</v>
      </c>
    </row>
    <row r="9" spans="1:9" x14ac:dyDescent="0.25">
      <c r="A9" t="s">
        <v>11</v>
      </c>
      <c r="B9" t="s">
        <v>21</v>
      </c>
      <c r="C9" s="2">
        <v>44.503864133699999</v>
      </c>
      <c r="D9" s="2">
        <v>14.566642999999999</v>
      </c>
      <c r="E9" s="2">
        <v>4</v>
      </c>
      <c r="F9">
        <v>124</v>
      </c>
      <c r="G9">
        <v>21</v>
      </c>
      <c r="H9">
        <v>31</v>
      </c>
      <c r="I9">
        <v>20</v>
      </c>
    </row>
    <row r="10" spans="1:9" x14ac:dyDescent="0.25">
      <c r="A10" t="s">
        <v>20</v>
      </c>
      <c r="B10" t="s">
        <v>22</v>
      </c>
      <c r="C10" s="2">
        <v>44.503864133699999</v>
      </c>
      <c r="D10" s="2">
        <v>33.857008346299999</v>
      </c>
      <c r="E10" s="2">
        <v>59</v>
      </c>
      <c r="F10">
        <v>84</v>
      </c>
      <c r="G10">
        <v>27</v>
      </c>
      <c r="H10">
        <v>32</v>
      </c>
      <c r="I10">
        <v>38</v>
      </c>
    </row>
    <row r="11" spans="1:9" x14ac:dyDescent="0.25">
      <c r="A11" t="s">
        <v>12</v>
      </c>
      <c r="B11" t="s">
        <v>22</v>
      </c>
      <c r="C11" s="2">
        <v>44.503864133699999</v>
      </c>
      <c r="D11" s="2">
        <v>18.756845999999999</v>
      </c>
      <c r="E11" s="2">
        <v>20</v>
      </c>
      <c r="F11">
        <v>36</v>
      </c>
      <c r="G11">
        <v>22</v>
      </c>
      <c r="H11">
        <v>15</v>
      </c>
      <c r="I11">
        <v>4</v>
      </c>
    </row>
    <row r="17" spans="1:11" x14ac:dyDescent="0.25">
      <c r="A17" t="s">
        <v>124</v>
      </c>
      <c r="B17" t="s">
        <v>125</v>
      </c>
      <c r="C17" t="s">
        <v>126</v>
      </c>
      <c r="D17" t="s">
        <v>127</v>
      </c>
      <c r="E17" t="s">
        <v>128</v>
      </c>
      <c r="F17" t="s">
        <v>129</v>
      </c>
      <c r="G17" t="s">
        <v>130</v>
      </c>
    </row>
    <row r="18" spans="1:11" x14ac:dyDescent="0.25">
      <c r="A18" t="s">
        <v>21</v>
      </c>
      <c r="B18">
        <f>COUNTIF($B$2:$B$11,A18)</f>
        <v>5</v>
      </c>
      <c r="C18">
        <f>AVERAGE(E5:E9)</f>
        <v>21</v>
      </c>
      <c r="D18">
        <f t="shared" ref="D18:G18" si="0">AVERAGE(F5:F9)</f>
        <v>77.8</v>
      </c>
      <c r="E18">
        <f t="shared" si="0"/>
        <v>16.8</v>
      </c>
      <c r="F18">
        <f t="shared" si="0"/>
        <v>27.6</v>
      </c>
      <c r="G18">
        <f t="shared" si="0"/>
        <v>10.199999999999999</v>
      </c>
    </row>
    <row r="19" spans="1:11" x14ac:dyDescent="0.25">
      <c r="A19" t="s">
        <v>22</v>
      </c>
      <c r="B19">
        <f t="shared" ref="B19:B21" si="1">COUNTIF($B$2:$B$11,A19)</f>
        <v>2</v>
      </c>
      <c r="C19">
        <f>AVERAGE(E10:E11)</f>
        <v>39.5</v>
      </c>
      <c r="D19">
        <f t="shared" ref="D19:G19" si="2">AVERAGE(F10:F11)</f>
        <v>60</v>
      </c>
      <c r="E19">
        <f t="shared" si="2"/>
        <v>24.5</v>
      </c>
      <c r="F19">
        <f t="shared" si="2"/>
        <v>23.5</v>
      </c>
      <c r="G19">
        <f t="shared" si="2"/>
        <v>21</v>
      </c>
    </row>
    <row r="20" spans="1:11" x14ac:dyDescent="0.25">
      <c r="A20" t="s">
        <v>56</v>
      </c>
      <c r="B20">
        <f t="shared" si="1"/>
        <v>2</v>
      </c>
      <c r="C20">
        <f>AVERAGE(E3:E4)</f>
        <v>57</v>
      </c>
      <c r="D20">
        <f t="shared" ref="D20:G20" si="3">AVERAGE(F3:F4)</f>
        <v>44</v>
      </c>
      <c r="E20">
        <f t="shared" si="3"/>
        <v>7.5</v>
      </c>
      <c r="F20">
        <f t="shared" si="3"/>
        <v>14</v>
      </c>
      <c r="G20">
        <f t="shared" si="3"/>
        <v>4</v>
      </c>
    </row>
    <row r="21" spans="1:11" x14ac:dyDescent="0.25">
      <c r="A21" t="s">
        <v>57</v>
      </c>
      <c r="B21">
        <f t="shared" si="1"/>
        <v>1</v>
      </c>
      <c r="C21">
        <f>AVERAGE(E2)</f>
        <v>15</v>
      </c>
      <c r="D21">
        <f t="shared" ref="D21:G21" si="4">AVERAGE(F2)</f>
        <v>51</v>
      </c>
      <c r="E21">
        <f t="shared" si="4"/>
        <v>13</v>
      </c>
      <c r="F21">
        <f t="shared" si="4"/>
        <v>31</v>
      </c>
      <c r="G21">
        <f t="shared" si="4"/>
        <v>4</v>
      </c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C30" sqref="C30"/>
    </sheetView>
  </sheetViews>
  <sheetFormatPr defaultRowHeight="15" x14ac:dyDescent="0.25"/>
  <cols>
    <col min="2" max="2" width="16.140625" customWidth="1"/>
    <col min="6" max="6" width="9.5703125" customWidth="1"/>
    <col min="8" max="8" width="10.5703125" customWidth="1"/>
    <col min="9" max="9" width="10.7109375" customWidth="1"/>
  </cols>
  <sheetData>
    <row r="1" spans="1:9" x14ac:dyDescent="0.25">
      <c r="A1" t="s">
        <v>0</v>
      </c>
      <c r="B1" t="s">
        <v>10</v>
      </c>
      <c r="C1" t="s">
        <v>6</v>
      </c>
      <c r="D1" t="s">
        <v>7</v>
      </c>
      <c r="E1" t="s">
        <v>8</v>
      </c>
      <c r="F1" t="s">
        <v>1</v>
      </c>
      <c r="G1" t="s">
        <v>9</v>
      </c>
      <c r="H1" t="s">
        <v>2</v>
      </c>
      <c r="I1" t="s">
        <v>3</v>
      </c>
    </row>
    <row r="2" spans="1:9" x14ac:dyDescent="0.25">
      <c r="A2" t="s">
        <v>70</v>
      </c>
      <c r="B2" t="s">
        <v>57</v>
      </c>
      <c r="C2">
        <f>VLOOKUP(A2,'Competitor 1 Data'!$B$2:$Q$10,16,FALSE)</f>
        <v>40.812122987899997</v>
      </c>
      <c r="D2">
        <f>VLOOKUP(A2,'Competitor 1 Data'!$B$2:$Q$10,15,FALSE)</f>
        <v>34.489978188899997</v>
      </c>
      <c r="E2">
        <f>VLOOKUP(A2,'Competitor 1 Data'!$B$2:$Q$10,7,FALSE)</f>
        <v>6</v>
      </c>
      <c r="F2">
        <f>VLOOKUP(A2,'Competitor 1 Data'!$B$2:$AC$10,21,FALSE)</f>
        <v>100</v>
      </c>
      <c r="G2">
        <f>VLOOKUP(A2,'Competitor 1 Data'!$B$2:$AC$10,20,FALSE)</f>
        <v>8</v>
      </c>
      <c r="H2">
        <f>VLOOKUP(A2,'Competitor 1 Data'!$B$2:$AC$10,22,FALSE)</f>
        <v>12</v>
      </c>
      <c r="I2">
        <f>VLOOKUP(A2,'Competitor 1 Data'!$B$2:$AC$10,25,FALSE)</f>
        <v>9</v>
      </c>
    </row>
    <row r="3" spans="1:9" x14ac:dyDescent="0.25">
      <c r="A3" t="s">
        <v>68</v>
      </c>
      <c r="B3" t="s">
        <v>77</v>
      </c>
      <c r="C3">
        <f>VLOOKUP(A3,'Competitor 1 Data'!$B$2:$Q$10,16,FALSE)</f>
        <v>40.812122987899997</v>
      </c>
      <c r="D3">
        <f>VLOOKUP(A3,'Competitor 1 Data'!$B$2:$Q$10,15,FALSE)</f>
        <v>43.320078129800002</v>
      </c>
      <c r="E3">
        <f>VLOOKUP(A3,'Competitor 1 Data'!$B$2:$Q$10,7,FALSE)</f>
        <v>35</v>
      </c>
      <c r="F3">
        <f>VLOOKUP(A3,'Competitor 1 Data'!$B$2:$AC$10,21,FALSE)</f>
        <v>162</v>
      </c>
      <c r="G3">
        <f>VLOOKUP(A3,'Competitor 1 Data'!$B$2:$AC$10,20,FALSE)</f>
        <v>14</v>
      </c>
      <c r="H3">
        <f>VLOOKUP(A3,'Competitor 1 Data'!$B$2:$AC$10,22,FALSE)</f>
        <v>45</v>
      </c>
      <c r="I3">
        <f>VLOOKUP(A3,'Competitor 1 Data'!$B$2:$AC$10,25,FALSE)</f>
        <v>24</v>
      </c>
    </row>
    <row r="4" spans="1:9" x14ac:dyDescent="0.25">
      <c r="A4" t="s">
        <v>72</v>
      </c>
      <c r="B4" t="s">
        <v>77</v>
      </c>
      <c r="C4">
        <f>VLOOKUP(A4,'Competitor 1 Data'!$B$2:$Q$10,16,FALSE)</f>
        <v>40.812122987899997</v>
      </c>
      <c r="D4">
        <f>VLOOKUP(A4,'Competitor 1 Data'!$B$2:$Q$10,15,FALSE)</f>
        <v>37.697551615000002</v>
      </c>
      <c r="E4">
        <f>VLOOKUP(A4,'Competitor 1 Data'!$B$2:$Q$10,7,FALSE)</f>
        <v>11</v>
      </c>
      <c r="F4">
        <f>VLOOKUP(A4,'Competitor 1 Data'!$B$2:$AC$10,21,FALSE)</f>
        <v>161</v>
      </c>
      <c r="G4">
        <f>VLOOKUP(A4,'Competitor 1 Data'!$B$2:$AC$10,20,FALSE)</f>
        <v>11</v>
      </c>
      <c r="H4">
        <f>VLOOKUP(A4,'Competitor 1 Data'!$B$2:$AC$10,22,FALSE)</f>
        <v>21</v>
      </c>
      <c r="I4">
        <f>VLOOKUP(A4,'Competitor 1 Data'!$B$2:$AC$10,25,FALSE)</f>
        <v>15</v>
      </c>
    </row>
    <row r="5" spans="1:9" x14ac:dyDescent="0.25">
      <c r="A5" t="s">
        <v>76</v>
      </c>
      <c r="B5" t="s">
        <v>77</v>
      </c>
      <c r="C5">
        <f>VLOOKUP(A5,'Competitor 1 Data'!$B$2:$Q$10,16,FALSE)</f>
        <v>40.812122987899997</v>
      </c>
      <c r="D5">
        <f>VLOOKUP(A5,'Competitor 1 Data'!$B$2:$Q$10,15,FALSE)</f>
        <v>27.658297921100001</v>
      </c>
      <c r="E5">
        <f>VLOOKUP(A5,'Competitor 1 Data'!$B$2:$Q$10,7,FALSE)</f>
        <v>2</v>
      </c>
      <c r="F5">
        <f>VLOOKUP(A5,'Competitor 1 Data'!$B$2:$AC$10,21,FALSE)</f>
        <v>130</v>
      </c>
      <c r="G5">
        <f>VLOOKUP(A5,'Competitor 1 Data'!$B$2:$AC$10,20,FALSE)</f>
        <v>24</v>
      </c>
      <c r="H5">
        <f>VLOOKUP(A5,'Competitor 1 Data'!$B$2:$AC$10,22,FALSE)</f>
        <v>36</v>
      </c>
      <c r="I5">
        <f>VLOOKUP(A5,'Competitor 1 Data'!$B$2:$AC$10,25,FALSE)</f>
        <v>40</v>
      </c>
    </row>
    <row r="6" spans="1:9" x14ac:dyDescent="0.25">
      <c r="A6" t="s">
        <v>69</v>
      </c>
      <c r="B6" t="s">
        <v>78</v>
      </c>
      <c r="C6">
        <f>VLOOKUP(A6,'Competitor 1 Data'!$B$2:$Q$10,16,FALSE)</f>
        <v>40.812122987899997</v>
      </c>
      <c r="D6">
        <f>VLOOKUP(A6,'Competitor 1 Data'!$B$2:$Q$10,15,FALSE)</f>
        <v>33.695646684000003</v>
      </c>
      <c r="E6">
        <f>VLOOKUP(A6,'Competitor 1 Data'!$B$2:$Q$10,7,FALSE)</f>
        <v>4</v>
      </c>
      <c r="F6">
        <f>VLOOKUP(A6,'Competitor 1 Data'!$B$2:$AC$10,21,FALSE)</f>
        <v>279</v>
      </c>
      <c r="G6">
        <f>VLOOKUP(A6,'Competitor 1 Data'!$B$2:$AC$10,20,FALSE)</f>
        <v>59</v>
      </c>
      <c r="H6">
        <f>VLOOKUP(A6,'Competitor 1 Data'!$B$2:$AC$10,22,FALSE)</f>
        <v>31</v>
      </c>
      <c r="I6">
        <f>VLOOKUP(A6,'Competitor 1 Data'!$B$2:$AC$10,25,FALSE)</f>
        <v>38</v>
      </c>
    </row>
    <row r="7" spans="1:9" x14ac:dyDescent="0.25">
      <c r="A7" t="s">
        <v>74</v>
      </c>
      <c r="B7" t="s">
        <v>80</v>
      </c>
      <c r="C7">
        <f>VLOOKUP(A7,'Competitor 1 Data'!$B$2:$Q$10,16,FALSE)</f>
        <v>40.812122987899997</v>
      </c>
      <c r="D7">
        <f>VLOOKUP(A7,'Competitor 1 Data'!$B$2:$Q$10,15,FALSE)</f>
        <v>39.297205623099998</v>
      </c>
      <c r="E7">
        <f>VLOOKUP(A7,'Competitor 1 Data'!$B$2:$Q$10,7,FALSE)</f>
        <v>12</v>
      </c>
      <c r="F7">
        <f>VLOOKUP(A7,'Competitor 1 Data'!$B$2:$AC$10,21,FALSE)</f>
        <v>27</v>
      </c>
      <c r="G7">
        <f>VLOOKUP(A7,'Competitor 1 Data'!$B$2:$AC$10,20,FALSE)</f>
        <v>0</v>
      </c>
      <c r="H7">
        <f>VLOOKUP(A7,'Competitor 1 Data'!$B$2:$AC$10,22,FALSE)</f>
        <v>5</v>
      </c>
      <c r="I7">
        <f>VLOOKUP(A7,'Competitor 1 Data'!$B$2:$AC$10,25,FALSE)</f>
        <v>6</v>
      </c>
    </row>
    <row r="8" spans="1:9" x14ac:dyDescent="0.25">
      <c r="A8" t="s">
        <v>75</v>
      </c>
      <c r="B8" t="s">
        <v>80</v>
      </c>
      <c r="C8">
        <f>VLOOKUP(A8,'Competitor 1 Data'!$B$2:$Q$10,16,FALSE)</f>
        <v>40.812122987899997</v>
      </c>
      <c r="D8">
        <f>VLOOKUP(A8,'Competitor 1 Data'!$B$2:$Q$10,15,FALSE)</f>
        <v>45.604283807199998</v>
      </c>
      <c r="E8">
        <f>VLOOKUP(A8,'Competitor 1 Data'!$B$2:$Q$10,7,FALSE)</f>
        <v>76</v>
      </c>
      <c r="F8">
        <f>VLOOKUP(A8,'Competitor 1 Data'!$B$2:$AC$10,21,FALSE)</f>
        <v>77</v>
      </c>
      <c r="G8">
        <f>VLOOKUP(A8,'Competitor 1 Data'!$B$2:$AC$10,20,FALSE)</f>
        <v>6</v>
      </c>
      <c r="H8">
        <f>VLOOKUP(A8,'Competitor 1 Data'!$B$2:$AC$10,22,FALSE)</f>
        <v>4</v>
      </c>
      <c r="I8">
        <f>VLOOKUP(A8,'Competitor 1 Data'!$B$2:$AC$10,25,FALSE)</f>
        <v>22</v>
      </c>
    </row>
    <row r="9" spans="1:9" x14ac:dyDescent="0.25">
      <c r="A9" t="s">
        <v>71</v>
      </c>
      <c r="B9" t="s">
        <v>79</v>
      </c>
      <c r="C9">
        <f>VLOOKUP(A9,'Competitor 1 Data'!$B$2:$Q$10,16,FALSE)</f>
        <v>40.812122987899997</v>
      </c>
      <c r="D9">
        <f>VLOOKUP(A9,'Competitor 1 Data'!$B$2:$Q$10,15,FALSE)</f>
        <v>38.4937017528</v>
      </c>
      <c r="E9">
        <f>VLOOKUP(A9,'Competitor 1 Data'!$B$2:$Q$10,7,FALSE)</f>
        <v>11</v>
      </c>
      <c r="F9">
        <f>VLOOKUP(A9,'Competitor 1 Data'!$B$2:$AC$10,21,FALSE)</f>
        <v>53</v>
      </c>
      <c r="G9">
        <f>VLOOKUP(A9,'Competitor 1 Data'!$B$2:$AC$10,20,FALSE)</f>
        <v>4</v>
      </c>
      <c r="H9">
        <f>VLOOKUP(A9,'Competitor 1 Data'!$B$2:$AC$10,22,FALSE)</f>
        <v>4</v>
      </c>
      <c r="I9">
        <f>VLOOKUP(A9,'Competitor 1 Data'!$B$2:$AC$10,25,FALSE)</f>
        <v>12</v>
      </c>
    </row>
    <row r="10" spans="1:9" x14ac:dyDescent="0.25">
      <c r="A10" t="s">
        <v>73</v>
      </c>
      <c r="B10" t="s">
        <v>79</v>
      </c>
      <c r="C10">
        <f>VLOOKUP(A10,'Competitor 1 Data'!$B$2:$Q$10,16,FALSE)</f>
        <v>40.812122987899997</v>
      </c>
      <c r="D10">
        <f>VLOOKUP(A10,'Competitor 1 Data'!$B$2:$Q$10,15,FALSE)</f>
        <v>22.6061130748</v>
      </c>
      <c r="E10">
        <f>VLOOKUP(A10,'Competitor 1 Data'!$B$2:$Q$10,7,FALSE)</f>
        <v>1</v>
      </c>
      <c r="F10">
        <f>VLOOKUP(A10,'Competitor 1 Data'!$B$2:$AC$10,21,FALSE)</f>
        <v>88</v>
      </c>
      <c r="G10">
        <f>VLOOKUP(A10,'Competitor 1 Data'!$B$2:$AC$10,20,FALSE)</f>
        <v>2</v>
      </c>
      <c r="H10">
        <f>VLOOKUP(A10,'Competitor 1 Data'!$B$2:$AC$10,22,FALSE)</f>
        <v>14</v>
      </c>
      <c r="I10">
        <f>VLOOKUP(A10,'Competitor 1 Data'!$B$2:$AC$10,25,FALSE)</f>
        <v>14</v>
      </c>
    </row>
    <row r="15" spans="1:9" x14ac:dyDescent="0.25">
      <c r="A15" t="s">
        <v>124</v>
      </c>
      <c r="B15" t="s">
        <v>125</v>
      </c>
      <c r="C15" t="str">
        <f>Table3[[#Headers],['# LRDs]]</f>
        <v># LRDs</v>
      </c>
      <c r="D15" t="str">
        <f>Table3[[#Headers],[Twitter]]</f>
        <v>Twitter</v>
      </c>
      <c r="E15" t="str">
        <f>Table3[[#Headers],[FB]]</f>
        <v>FB</v>
      </c>
      <c r="F15" t="str">
        <f>Table3[[#Headers],[Google+]]</f>
        <v>Google+</v>
      </c>
      <c r="G15" t="str">
        <f>Table3[[#Headers],[LinkedIn]]</f>
        <v>LinkedIn</v>
      </c>
    </row>
    <row r="16" spans="1:9" x14ac:dyDescent="0.25">
      <c r="A16" t="s">
        <v>77</v>
      </c>
      <c r="B16">
        <f>COUNTIF($B$2:$B$10,A16)</f>
        <v>3</v>
      </c>
      <c r="C16">
        <f>AVERAGE(E3:E5)</f>
        <v>16</v>
      </c>
      <c r="D16">
        <f t="shared" ref="D16:G16" si="0">AVERAGE(F3:F5)</f>
        <v>151</v>
      </c>
      <c r="E16">
        <f t="shared" si="0"/>
        <v>16.333333333333332</v>
      </c>
      <c r="F16">
        <f t="shared" si="0"/>
        <v>34</v>
      </c>
      <c r="G16">
        <f t="shared" si="0"/>
        <v>26.333333333333332</v>
      </c>
    </row>
    <row r="17" spans="1:7" x14ac:dyDescent="0.25">
      <c r="A17" t="s">
        <v>78</v>
      </c>
      <c r="B17">
        <f t="shared" ref="B17:B20" si="1">COUNTIF($B$2:$B$10,A17)</f>
        <v>1</v>
      </c>
      <c r="C17">
        <f>AVERAGE(E6)</f>
        <v>4</v>
      </c>
      <c r="D17">
        <f t="shared" ref="D17:G17" si="2">AVERAGE(F6)</f>
        <v>279</v>
      </c>
      <c r="E17">
        <f t="shared" si="2"/>
        <v>59</v>
      </c>
      <c r="F17">
        <f t="shared" si="2"/>
        <v>31</v>
      </c>
      <c r="G17">
        <f t="shared" si="2"/>
        <v>38</v>
      </c>
    </row>
    <row r="18" spans="1:7" x14ac:dyDescent="0.25">
      <c r="A18" t="s">
        <v>57</v>
      </c>
      <c r="B18">
        <f t="shared" si="1"/>
        <v>1</v>
      </c>
      <c r="C18">
        <f>AVERAGE(E2)</f>
        <v>6</v>
      </c>
      <c r="D18">
        <f t="shared" ref="D18:G18" si="3">AVERAGE(F2)</f>
        <v>100</v>
      </c>
      <c r="E18">
        <f t="shared" si="3"/>
        <v>8</v>
      </c>
      <c r="F18">
        <f t="shared" si="3"/>
        <v>12</v>
      </c>
      <c r="G18">
        <f t="shared" si="3"/>
        <v>9</v>
      </c>
    </row>
    <row r="19" spans="1:7" x14ac:dyDescent="0.25">
      <c r="A19" t="s">
        <v>79</v>
      </c>
      <c r="B19">
        <f t="shared" si="1"/>
        <v>2</v>
      </c>
      <c r="C19">
        <f>AVERAGE(E9:E10)</f>
        <v>6</v>
      </c>
      <c r="D19">
        <f t="shared" ref="D19:G19" si="4">AVERAGE(F9:F10)</f>
        <v>70.5</v>
      </c>
      <c r="E19">
        <f t="shared" si="4"/>
        <v>3</v>
      </c>
      <c r="F19">
        <f t="shared" si="4"/>
        <v>9</v>
      </c>
      <c r="G19">
        <f t="shared" si="4"/>
        <v>13</v>
      </c>
    </row>
    <row r="20" spans="1:7" x14ac:dyDescent="0.25">
      <c r="A20" t="s">
        <v>80</v>
      </c>
      <c r="B20">
        <f t="shared" si="1"/>
        <v>2</v>
      </c>
      <c r="C20">
        <f>AVERAGE(E7:E8)</f>
        <v>44</v>
      </c>
      <c r="D20">
        <f t="shared" ref="D20:G20" si="5">AVERAGE(F7:F8)</f>
        <v>52</v>
      </c>
      <c r="E20">
        <f t="shared" si="5"/>
        <v>3</v>
      </c>
      <c r="F20">
        <f t="shared" si="5"/>
        <v>4.5</v>
      </c>
      <c r="G20">
        <f t="shared" si="5"/>
        <v>14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L11" sqref="L11"/>
    </sheetView>
  </sheetViews>
  <sheetFormatPr defaultRowHeight="15" x14ac:dyDescent="0.25"/>
  <cols>
    <col min="2" max="2" width="16.140625" customWidth="1"/>
    <col min="6" max="6" width="9.5703125" customWidth="1"/>
    <col min="8" max="8" width="10.5703125" customWidth="1"/>
    <col min="9" max="9" width="10.7109375" customWidth="1"/>
  </cols>
  <sheetData>
    <row r="1" spans="1:9" x14ac:dyDescent="0.25">
      <c r="A1" t="s">
        <v>0</v>
      </c>
      <c r="B1" t="s">
        <v>10</v>
      </c>
      <c r="C1" t="s">
        <v>6</v>
      </c>
      <c r="D1" t="s">
        <v>7</v>
      </c>
      <c r="E1" t="s">
        <v>8</v>
      </c>
      <c r="F1" t="s">
        <v>1</v>
      </c>
      <c r="G1" t="s">
        <v>9</v>
      </c>
      <c r="H1" t="s">
        <v>2</v>
      </c>
      <c r="I1" t="s">
        <v>3</v>
      </c>
    </row>
    <row r="2" spans="1:9" x14ac:dyDescent="0.25">
      <c r="A2" t="s">
        <v>102</v>
      </c>
      <c r="B2" t="s">
        <v>107</v>
      </c>
      <c r="C2">
        <f>VLOOKUP(A2,'Competitor 2 Data'!$B$2:$Q$13,16,FALSE)</f>
        <v>46.393319672399997</v>
      </c>
      <c r="D2">
        <f>VLOOKUP(A2,'Competitor 2 Data'!$B$2:$Q$13,15,FALSE)</f>
        <v>36.911309300600003</v>
      </c>
      <c r="E2">
        <f>VLOOKUP(A2,'Competitor 2 Data'!$B$2:$Q$13,7,FALSE)</f>
        <v>9</v>
      </c>
      <c r="F2">
        <f>VLOOKUP(A2,'Competitor 2 Data'!$B$2:$AC$13,21,FALSE)</f>
        <v>111</v>
      </c>
      <c r="G2">
        <f>VLOOKUP(A2,'Competitor 2 Data'!$B$2:$AC$13,20,FALSE)</f>
        <v>2</v>
      </c>
      <c r="H2">
        <f>VLOOKUP(A2,'Competitor 2 Data'!$B$2:$AC$13,22,FALSE)</f>
        <v>15</v>
      </c>
      <c r="I2">
        <f>VLOOKUP(A2,'Competitor 2 Data'!$B$2:$AC$13,25,FALSE)</f>
        <v>11</v>
      </c>
    </row>
    <row r="3" spans="1:9" x14ac:dyDescent="0.25">
      <c r="A3" t="s">
        <v>98</v>
      </c>
      <c r="B3" t="s">
        <v>107</v>
      </c>
      <c r="C3">
        <f>VLOOKUP(A3,'Competitor 2 Data'!$B$2:$Q$13,16,FALSE)</f>
        <v>46.393319672399997</v>
      </c>
      <c r="D3">
        <f>VLOOKUP(A3,'Competitor 2 Data'!$B$2:$Q$13,15,FALSE)</f>
        <v>33.364522851899999</v>
      </c>
      <c r="E3">
        <f>VLOOKUP(A3,'Competitor 2 Data'!$B$2:$Q$13,7,FALSE)</f>
        <v>7</v>
      </c>
      <c r="F3">
        <f>VLOOKUP(A3,'Competitor 2 Data'!$B$2:$AC$13,21,FALSE)</f>
        <v>37</v>
      </c>
      <c r="G3">
        <f>VLOOKUP(A3,'Competitor 2 Data'!$B$2:$AC$13,20,FALSE)</f>
        <v>0</v>
      </c>
      <c r="H3">
        <f>VLOOKUP(A3,'Competitor 2 Data'!$B$2:$AC$13,22,FALSE)</f>
        <v>3</v>
      </c>
      <c r="I3">
        <f>VLOOKUP(A3,'Competitor 2 Data'!$B$2:$AC$13,25,FALSE)</f>
        <v>5</v>
      </c>
    </row>
    <row r="4" spans="1:9" x14ac:dyDescent="0.25">
      <c r="A4" t="s">
        <v>94</v>
      </c>
      <c r="B4" t="s">
        <v>21</v>
      </c>
      <c r="C4">
        <f>VLOOKUP(A4,'Competitor 2 Data'!$B$2:$Q$13,16,FALSE)</f>
        <v>46.393319672399997</v>
      </c>
      <c r="D4">
        <f>VLOOKUP(A4,'Competitor 2 Data'!$B$2:$Q$13,15,FALSE)</f>
        <v>33.2595392817</v>
      </c>
      <c r="E4">
        <f>VLOOKUP(A4,'Competitor 2 Data'!$B$2:$Q$13,7,FALSE)</f>
        <v>5</v>
      </c>
      <c r="F4">
        <f>VLOOKUP(A4,'Competitor 2 Data'!$B$2:$AC$13,21,FALSE)</f>
        <v>39</v>
      </c>
      <c r="G4">
        <f>VLOOKUP(A4,'Competitor 2 Data'!$B$2:$AC$13,20,FALSE)</f>
        <v>3</v>
      </c>
      <c r="H4">
        <f>VLOOKUP(A4,'Competitor 2 Data'!$B$2:$AC$13,22,FALSE)</f>
        <v>8</v>
      </c>
      <c r="I4">
        <f>VLOOKUP(A4,'Competitor 2 Data'!$B$2:$AC$13,25,FALSE)</f>
        <v>10</v>
      </c>
    </row>
    <row r="5" spans="1:9" x14ac:dyDescent="0.25">
      <c r="A5" t="s">
        <v>93</v>
      </c>
      <c r="B5" t="s">
        <v>104</v>
      </c>
      <c r="C5">
        <f>VLOOKUP(A5,'Competitor 2 Data'!$B$2:$Q$13,16,FALSE)</f>
        <v>46.393319672399997</v>
      </c>
      <c r="D5">
        <f>VLOOKUP(A5,'Competitor 2 Data'!$B$2:$Q$13,15,FALSE)</f>
        <v>28.019021733799999</v>
      </c>
      <c r="E5">
        <f>VLOOKUP(A5,'Competitor 2 Data'!$B$2:$Q$13,7,FALSE)</f>
        <v>2</v>
      </c>
      <c r="F5">
        <f>VLOOKUP(A5,'Competitor 2 Data'!$B$2:$AC$13,21,FALSE)</f>
        <v>10</v>
      </c>
      <c r="G5">
        <f>VLOOKUP(A5,'Competitor 2 Data'!$B$2:$AC$13,20,FALSE)</f>
        <v>7</v>
      </c>
      <c r="H5">
        <f>VLOOKUP(A5,'Competitor 2 Data'!$B$2:$AC$13,22,FALSE)</f>
        <v>1</v>
      </c>
      <c r="I5">
        <f>VLOOKUP(A5,'Competitor 2 Data'!$B$2:$AC$13,25,FALSE)</f>
        <v>0</v>
      </c>
    </row>
    <row r="6" spans="1:9" x14ac:dyDescent="0.25">
      <c r="A6" t="s">
        <v>92</v>
      </c>
      <c r="B6" t="s">
        <v>106</v>
      </c>
      <c r="C6">
        <f>VLOOKUP(A6,'Competitor 2 Data'!$B$2:$Q$13,16,FALSE)</f>
        <v>46.393319672399997</v>
      </c>
      <c r="D6">
        <f>VLOOKUP(A6,'Competitor 2 Data'!$B$2:$Q$13,15,FALSE)</f>
        <v>48.617638786900002</v>
      </c>
      <c r="E6">
        <f>VLOOKUP(A6,'Competitor 2 Data'!$B$2:$Q$13,7,FALSE)</f>
        <v>60</v>
      </c>
      <c r="F6">
        <f>VLOOKUP(A6,'Competitor 2 Data'!$B$2:$AC$13,21,FALSE)</f>
        <v>139</v>
      </c>
      <c r="G6">
        <f>VLOOKUP(A6,'Competitor 2 Data'!$B$2:$AC$13,20,FALSE)</f>
        <v>29</v>
      </c>
      <c r="H6">
        <f>VLOOKUP(A6,'Competitor 2 Data'!$B$2:$AC$13,22,FALSE)</f>
        <v>28</v>
      </c>
      <c r="I6">
        <f>VLOOKUP(A6,'Competitor 2 Data'!$B$2:$AC$13,25,FALSE)</f>
        <v>53</v>
      </c>
    </row>
    <row r="7" spans="1:9" x14ac:dyDescent="0.25">
      <c r="A7" t="s">
        <v>97</v>
      </c>
      <c r="B7" t="s">
        <v>106</v>
      </c>
      <c r="C7">
        <f>VLOOKUP(A7,'Competitor 2 Data'!$B$2:$Q$13,16,FALSE)</f>
        <v>46.393319672399997</v>
      </c>
      <c r="D7">
        <f>VLOOKUP(A7,'Competitor 2 Data'!$B$2:$Q$13,15,FALSE)</f>
        <v>30.321205017600001</v>
      </c>
      <c r="E7">
        <f>VLOOKUP(A7,'Competitor 2 Data'!$B$2:$Q$13,7,FALSE)</f>
        <v>3</v>
      </c>
      <c r="F7">
        <f>VLOOKUP(A7,'Competitor 2 Data'!$B$2:$AC$13,21,FALSE)</f>
        <v>40</v>
      </c>
      <c r="G7">
        <f>VLOOKUP(A7,'Competitor 2 Data'!$B$2:$AC$13,20,FALSE)</f>
        <v>2</v>
      </c>
      <c r="H7">
        <f>VLOOKUP(A7,'Competitor 2 Data'!$B$2:$AC$13,22,FALSE)</f>
        <v>1</v>
      </c>
      <c r="I7">
        <f>VLOOKUP(A7,'Competitor 2 Data'!$B$2:$AC$13,25,FALSE)</f>
        <v>2</v>
      </c>
    </row>
    <row r="8" spans="1:9" x14ac:dyDescent="0.25">
      <c r="A8" t="s">
        <v>103</v>
      </c>
      <c r="B8" t="s">
        <v>109</v>
      </c>
      <c r="C8">
        <f>VLOOKUP(A8,'Competitor 2 Data'!$B$2:$Q$13,16,FALSE)</f>
        <v>46.393319672399997</v>
      </c>
      <c r="D8">
        <f>VLOOKUP(A8,'Competitor 2 Data'!$B$2:$Q$13,15,FALSE)</f>
        <v>32.052263008200001</v>
      </c>
      <c r="E8">
        <f>VLOOKUP(A8,'Competitor 2 Data'!$B$2:$Q$13,7,FALSE)</f>
        <v>4</v>
      </c>
      <c r="F8">
        <f>VLOOKUP(A8,'Competitor 2 Data'!$B$2:$AC$13,21,FALSE)</f>
        <v>53</v>
      </c>
      <c r="G8">
        <f>VLOOKUP(A8,'Competitor 2 Data'!$B$2:$AC$13,20,FALSE)</f>
        <v>0</v>
      </c>
      <c r="H8">
        <f>VLOOKUP(A8,'Competitor 2 Data'!$B$2:$AC$13,22,FALSE)</f>
        <v>10</v>
      </c>
      <c r="I8">
        <f>VLOOKUP(A8,'Competitor 2 Data'!$B$2:$AC$13,25,FALSE)</f>
        <v>5</v>
      </c>
    </row>
    <row r="9" spans="1:9" x14ac:dyDescent="0.25">
      <c r="A9" t="s">
        <v>101</v>
      </c>
      <c r="B9" t="s">
        <v>109</v>
      </c>
      <c r="C9">
        <f>VLOOKUP(A9,'Competitor 2 Data'!$B$2:$Q$13,16,FALSE)</f>
        <v>46.393319672399997</v>
      </c>
      <c r="D9">
        <f>VLOOKUP(A9,'Competitor 2 Data'!$B$2:$Q$13,15,FALSE)</f>
        <v>30.717424767400001</v>
      </c>
      <c r="E9">
        <f>VLOOKUP(A9,'Competitor 2 Data'!$B$2:$Q$13,7,FALSE)</f>
        <v>3</v>
      </c>
      <c r="F9">
        <f>VLOOKUP(A9,'Competitor 2 Data'!$B$2:$AC$13,21,FALSE)</f>
        <v>19</v>
      </c>
      <c r="G9">
        <f>VLOOKUP(A9,'Competitor 2 Data'!$B$2:$AC$13,20,FALSE)</f>
        <v>1</v>
      </c>
      <c r="H9">
        <f>VLOOKUP(A9,'Competitor 2 Data'!$B$2:$AC$13,22,FALSE)</f>
        <v>0</v>
      </c>
      <c r="I9">
        <f>VLOOKUP(A9,'Competitor 2 Data'!$B$2:$AC$13,25,FALSE)</f>
        <v>0</v>
      </c>
    </row>
    <row r="10" spans="1:9" x14ac:dyDescent="0.25">
      <c r="A10" t="s">
        <v>100</v>
      </c>
      <c r="B10" t="s">
        <v>108</v>
      </c>
      <c r="C10">
        <f>VLOOKUP(A10,'Competitor 2 Data'!$B$2:$Q$13,16,FALSE)</f>
        <v>46.393319672399997</v>
      </c>
      <c r="D10">
        <f>VLOOKUP(A10,'Competitor 2 Data'!$B$2:$Q$13,15,FALSE)</f>
        <v>40.087467386299998</v>
      </c>
      <c r="E10">
        <f>VLOOKUP(A10,'Competitor 2 Data'!$B$2:$Q$13,7,FALSE)</f>
        <v>14</v>
      </c>
      <c r="F10">
        <f>VLOOKUP(A10,'Competitor 2 Data'!$B$2:$AC$13,21,FALSE)</f>
        <v>192</v>
      </c>
      <c r="G10">
        <f>VLOOKUP(A10,'Competitor 2 Data'!$B$2:$AC$13,20,FALSE)</f>
        <v>13</v>
      </c>
      <c r="H10">
        <f>VLOOKUP(A10,'Competitor 2 Data'!$B$2:$AC$13,22,FALSE)</f>
        <v>47</v>
      </c>
      <c r="I10">
        <f>VLOOKUP(A10,'Competitor 2 Data'!$B$2:$AC$13,25,FALSE)</f>
        <v>19</v>
      </c>
    </row>
    <row r="11" spans="1:9" x14ac:dyDescent="0.25">
      <c r="A11" t="s">
        <v>95</v>
      </c>
      <c r="B11" t="s">
        <v>105</v>
      </c>
      <c r="C11">
        <f>VLOOKUP(A11,'Competitor 2 Data'!$B$2:$Q$13,16,FALSE)</f>
        <v>46.393319672399997</v>
      </c>
      <c r="D11">
        <f>VLOOKUP(A11,'Competitor 2 Data'!$B$2:$Q$13,15,FALSE)</f>
        <v>37.4916519163</v>
      </c>
      <c r="E11">
        <f>VLOOKUP(A11,'Competitor 2 Data'!$B$2:$Q$13,7,FALSE)</f>
        <v>10</v>
      </c>
      <c r="F11">
        <f>VLOOKUP(A11,'Competitor 2 Data'!$B$2:$AC$13,21,FALSE)</f>
        <v>188</v>
      </c>
      <c r="G11">
        <f>VLOOKUP(A11,'Competitor 2 Data'!$B$2:$AC$13,20,FALSE)</f>
        <v>23</v>
      </c>
      <c r="H11">
        <f>VLOOKUP(A11,'Competitor 2 Data'!$B$2:$AC$13,22,FALSE)</f>
        <v>42</v>
      </c>
      <c r="I11">
        <f>VLOOKUP(A11,'Competitor 2 Data'!$B$2:$AC$13,25,FALSE)</f>
        <v>32</v>
      </c>
    </row>
    <row r="12" spans="1:9" x14ac:dyDescent="0.25">
      <c r="A12" t="s">
        <v>96</v>
      </c>
      <c r="B12" t="s">
        <v>105</v>
      </c>
      <c r="C12">
        <f>VLOOKUP(A12,'Competitor 2 Data'!$B$2:$Q$13,16,FALSE)</f>
        <v>46.393319672399997</v>
      </c>
      <c r="D12">
        <f>VLOOKUP(A12,'Competitor 2 Data'!$B$2:$Q$13,15,FALSE)</f>
        <v>31.885869277000001</v>
      </c>
      <c r="E12">
        <f>VLOOKUP(A12,'Competitor 2 Data'!$B$2:$Q$13,7,FALSE)</f>
        <v>4</v>
      </c>
      <c r="F12">
        <f>VLOOKUP(A12,'Competitor 2 Data'!$B$2:$AC$13,21,FALSE)</f>
        <v>37</v>
      </c>
      <c r="G12">
        <f>VLOOKUP(A12,'Competitor 2 Data'!$B$2:$AC$13,20,FALSE)</f>
        <v>1</v>
      </c>
      <c r="H12">
        <f>VLOOKUP(A12,'Competitor 2 Data'!$B$2:$AC$13,22,FALSE)</f>
        <v>5</v>
      </c>
      <c r="I12">
        <f>VLOOKUP(A12,'Competitor 2 Data'!$B$2:$AC$13,25,FALSE)</f>
        <v>0</v>
      </c>
    </row>
    <row r="13" spans="1:9" x14ac:dyDescent="0.25">
      <c r="A13" t="s">
        <v>99</v>
      </c>
      <c r="B13" t="s">
        <v>105</v>
      </c>
      <c r="C13">
        <f>VLOOKUP(A13,'Competitor 2 Data'!$B$2:$Q$13,16,FALSE)</f>
        <v>46.393319672399997</v>
      </c>
      <c r="D13">
        <f>VLOOKUP(A13,'Competitor 2 Data'!$B$2:$Q$13,15,FALSE)</f>
        <v>28.460738101499999</v>
      </c>
      <c r="E13">
        <f>VLOOKUP(A13,'Competitor 2 Data'!$B$2:$Q$13,7,FALSE)</f>
        <v>3</v>
      </c>
      <c r="F13">
        <f>VLOOKUP(A13,'Competitor 2 Data'!$B$2:$AC$13,21,FALSE)</f>
        <v>37</v>
      </c>
      <c r="G13">
        <f>VLOOKUP(A13,'Competitor 2 Data'!$B$2:$AC$13,20,FALSE)</f>
        <v>9</v>
      </c>
      <c r="H13">
        <f>VLOOKUP(A13,'Competitor 2 Data'!$B$2:$AC$13,22,FALSE)</f>
        <v>10</v>
      </c>
      <c r="I13">
        <f>VLOOKUP(A13,'Competitor 2 Data'!$B$2:$AC$13,25,FALSE)</f>
        <v>3</v>
      </c>
    </row>
    <row r="17" spans="1:7" x14ac:dyDescent="0.25">
      <c r="A17" t="s">
        <v>124</v>
      </c>
      <c r="B17" t="s">
        <v>125</v>
      </c>
      <c r="C17" t="str">
        <f>Table1[[#Headers],['# LRDs]]</f>
        <v># LRDs</v>
      </c>
      <c r="D17" t="str">
        <f>Table1[[#Headers],[Twitter]]</f>
        <v>Twitter</v>
      </c>
      <c r="E17" t="str">
        <f>Table1[[#Headers],[FB]]</f>
        <v>FB</v>
      </c>
      <c r="F17" t="str">
        <f>Table1[[#Headers],[Google+]]</f>
        <v>Google+</v>
      </c>
      <c r="G17" t="str">
        <f>Table1[[#Headers],[LinkedIn]]</f>
        <v>LinkedIn</v>
      </c>
    </row>
    <row r="18" spans="1:7" x14ac:dyDescent="0.25">
      <c r="A18" t="s">
        <v>106</v>
      </c>
      <c r="B18">
        <f>COUNTIF($B$2:$B$13,A18)</f>
        <v>2</v>
      </c>
      <c r="C18">
        <f>AVERAGE(E6:E7)</f>
        <v>31.5</v>
      </c>
      <c r="D18">
        <f t="shared" ref="D18:G18" si="0">AVERAGE(F6:F7)</f>
        <v>89.5</v>
      </c>
      <c r="E18">
        <f t="shared" si="0"/>
        <v>15.5</v>
      </c>
      <c r="F18">
        <f t="shared" si="0"/>
        <v>14.5</v>
      </c>
      <c r="G18">
        <f t="shared" si="0"/>
        <v>27.5</v>
      </c>
    </row>
    <row r="19" spans="1:7" x14ac:dyDescent="0.25">
      <c r="A19" t="s">
        <v>104</v>
      </c>
      <c r="B19">
        <f t="shared" ref="B19:B23" si="1">COUNTIF($B$2:$B$13,A19)</f>
        <v>1</v>
      </c>
      <c r="C19">
        <f>AVERAGE(E5)</f>
        <v>2</v>
      </c>
      <c r="D19">
        <f t="shared" ref="D19:G19" si="2">AVERAGE(F5)</f>
        <v>10</v>
      </c>
      <c r="E19">
        <f t="shared" si="2"/>
        <v>7</v>
      </c>
      <c r="F19">
        <f t="shared" si="2"/>
        <v>1</v>
      </c>
      <c r="G19">
        <f t="shared" si="2"/>
        <v>0</v>
      </c>
    </row>
    <row r="20" spans="1:7" x14ac:dyDescent="0.25">
      <c r="A20" t="s">
        <v>21</v>
      </c>
      <c r="B20">
        <f t="shared" si="1"/>
        <v>1</v>
      </c>
      <c r="C20">
        <f>AVERAGE(E4)</f>
        <v>5</v>
      </c>
      <c r="D20">
        <f t="shared" ref="D20:G20" si="3">AVERAGE(F4)</f>
        <v>39</v>
      </c>
      <c r="E20">
        <f t="shared" si="3"/>
        <v>3</v>
      </c>
      <c r="F20">
        <f t="shared" si="3"/>
        <v>8</v>
      </c>
      <c r="G20">
        <f t="shared" si="3"/>
        <v>10</v>
      </c>
    </row>
    <row r="21" spans="1:7" x14ac:dyDescent="0.25">
      <c r="A21" t="s">
        <v>105</v>
      </c>
      <c r="B21">
        <f t="shared" si="1"/>
        <v>4</v>
      </c>
      <c r="C21">
        <f>AVERAGE(E10:E13)</f>
        <v>7.75</v>
      </c>
      <c r="D21">
        <f t="shared" ref="D21:G21" si="4">AVERAGE(F10:F13)</f>
        <v>113.5</v>
      </c>
      <c r="E21">
        <f t="shared" si="4"/>
        <v>11.5</v>
      </c>
      <c r="F21">
        <f t="shared" si="4"/>
        <v>26</v>
      </c>
      <c r="G21">
        <f t="shared" si="4"/>
        <v>13.5</v>
      </c>
    </row>
    <row r="22" spans="1:7" x14ac:dyDescent="0.25">
      <c r="A22" t="s">
        <v>107</v>
      </c>
      <c r="B22">
        <f t="shared" si="1"/>
        <v>2</v>
      </c>
      <c r="C22">
        <f>AVERAGE(E2:E3)</f>
        <v>8</v>
      </c>
      <c r="D22">
        <f t="shared" ref="D22:G22" si="5">AVERAGE(F2:F3)</f>
        <v>74</v>
      </c>
      <c r="E22">
        <f t="shared" si="5"/>
        <v>1</v>
      </c>
      <c r="F22">
        <f t="shared" si="5"/>
        <v>9</v>
      </c>
      <c r="G22">
        <f t="shared" si="5"/>
        <v>8</v>
      </c>
    </row>
    <row r="23" spans="1:7" x14ac:dyDescent="0.25">
      <c r="A23" t="s">
        <v>109</v>
      </c>
      <c r="B23">
        <f t="shared" si="1"/>
        <v>2</v>
      </c>
      <c r="C23">
        <f>AVERAGE(E8:E9)</f>
        <v>3.5</v>
      </c>
      <c r="D23">
        <f t="shared" ref="D23:G23" si="6">AVERAGE(F8:F9)</f>
        <v>36</v>
      </c>
      <c r="E23">
        <f t="shared" si="6"/>
        <v>0.5</v>
      </c>
      <c r="F23">
        <f t="shared" si="6"/>
        <v>5</v>
      </c>
      <c r="G23">
        <f t="shared" si="6"/>
        <v>2.5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>
      <selection activeCell="E2" sqref="E2"/>
    </sheetView>
  </sheetViews>
  <sheetFormatPr defaultRowHeight="15" x14ac:dyDescent="0.25"/>
  <sheetData>
    <row r="1" spans="1:29" ht="52.5" x14ac:dyDescent="0.25">
      <c r="A1" s="1" t="s">
        <v>23</v>
      </c>
      <c r="B1" s="1" t="s">
        <v>0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33</v>
      </c>
      <c r="M1" s="1" t="s">
        <v>34</v>
      </c>
      <c r="N1" s="1" t="s">
        <v>35</v>
      </c>
      <c r="O1" s="1" t="s">
        <v>36</v>
      </c>
      <c r="P1" s="1" t="s">
        <v>37</v>
      </c>
      <c r="Q1" s="1" t="s">
        <v>38</v>
      </c>
      <c r="R1" t="s">
        <v>58</v>
      </c>
      <c r="S1" t="s">
        <v>59</v>
      </c>
      <c r="T1" t="s">
        <v>60</v>
      </c>
      <c r="U1" t="s">
        <v>61</v>
      </c>
      <c r="V1" t="s">
        <v>62</v>
      </c>
      <c r="W1" t="s">
        <v>63</v>
      </c>
      <c r="X1" t="s">
        <v>64</v>
      </c>
      <c r="Y1" t="s">
        <v>65</v>
      </c>
      <c r="Z1" t="s">
        <v>66</v>
      </c>
      <c r="AA1" t="s">
        <v>67</v>
      </c>
      <c r="AB1" t="s">
        <v>4</v>
      </c>
      <c r="AC1" t="s">
        <v>5</v>
      </c>
    </row>
    <row r="2" spans="1:29" ht="31.5" x14ac:dyDescent="0.25">
      <c r="A2" s="2"/>
      <c r="B2" t="s">
        <v>11</v>
      </c>
      <c r="C2" s="2" t="s">
        <v>39</v>
      </c>
      <c r="D2" s="2" t="s">
        <v>40</v>
      </c>
      <c r="E2" s="2">
        <v>0</v>
      </c>
      <c r="F2" s="2">
        <v>3347</v>
      </c>
      <c r="G2" s="2">
        <v>3469</v>
      </c>
      <c r="H2" s="2">
        <v>0</v>
      </c>
      <c r="I2" s="2">
        <v>614</v>
      </c>
      <c r="J2" s="2">
        <v>25126</v>
      </c>
      <c r="K2" s="2">
        <v>0</v>
      </c>
      <c r="L2" s="2">
        <v>0</v>
      </c>
      <c r="M2" s="2">
        <v>4.8439745366900002</v>
      </c>
      <c r="N2" s="2">
        <v>4.7315311068700003</v>
      </c>
      <c r="O2" s="2">
        <v>4.80961828456</v>
      </c>
      <c r="P2" s="2">
        <v>1</v>
      </c>
      <c r="Q2" s="2">
        <v>44.503864133699999</v>
      </c>
      <c r="R2">
        <v>10</v>
      </c>
      <c r="S2">
        <v>11</v>
      </c>
      <c r="T2">
        <v>0</v>
      </c>
      <c r="U2">
        <v>21</v>
      </c>
      <c r="V2">
        <v>124</v>
      </c>
      <c r="W2">
        <v>31</v>
      </c>
      <c r="X2">
        <v>0</v>
      </c>
      <c r="Y2">
        <v>0</v>
      </c>
      <c r="Z2">
        <v>20</v>
      </c>
      <c r="AA2">
        <v>6</v>
      </c>
      <c r="AB2">
        <v>0</v>
      </c>
      <c r="AC2">
        <v>0</v>
      </c>
    </row>
    <row r="3" spans="1:29" ht="31.5" x14ac:dyDescent="0.25">
      <c r="A3" s="2"/>
      <c r="B3" t="s">
        <v>12</v>
      </c>
      <c r="C3" s="2" t="s">
        <v>39</v>
      </c>
      <c r="D3" s="2" t="s">
        <v>40</v>
      </c>
      <c r="E3" s="2">
        <v>0</v>
      </c>
      <c r="F3" s="2">
        <v>3347</v>
      </c>
      <c r="G3" s="2">
        <v>3469</v>
      </c>
      <c r="H3" s="2">
        <v>0</v>
      </c>
      <c r="I3" s="2">
        <v>614</v>
      </c>
      <c r="J3" s="2">
        <v>25126</v>
      </c>
      <c r="K3" s="2">
        <v>0</v>
      </c>
      <c r="L3" s="2">
        <v>0</v>
      </c>
      <c r="M3" s="2">
        <v>4.8439745366900002</v>
      </c>
      <c r="N3" s="2">
        <v>4.7315311068700003</v>
      </c>
      <c r="O3" s="2">
        <v>4.80961828456</v>
      </c>
      <c r="P3" s="2">
        <v>1</v>
      </c>
      <c r="Q3" s="2">
        <v>44.503864133699999</v>
      </c>
      <c r="R3">
        <v>13</v>
      </c>
      <c r="S3">
        <v>7</v>
      </c>
      <c r="T3">
        <v>2</v>
      </c>
      <c r="U3">
        <v>22</v>
      </c>
      <c r="V3">
        <v>36</v>
      </c>
      <c r="W3">
        <v>15</v>
      </c>
      <c r="X3">
        <v>0</v>
      </c>
      <c r="Y3">
        <v>0</v>
      </c>
      <c r="Z3">
        <v>4</v>
      </c>
      <c r="AA3">
        <v>0</v>
      </c>
      <c r="AB3">
        <v>0</v>
      </c>
      <c r="AC3">
        <v>0</v>
      </c>
    </row>
    <row r="4" spans="1:29" ht="63" x14ac:dyDescent="0.25">
      <c r="A4" s="2"/>
      <c r="B4" s="2" t="s">
        <v>41</v>
      </c>
      <c r="C4" s="2" t="s">
        <v>39</v>
      </c>
      <c r="D4" s="2" t="s">
        <v>40</v>
      </c>
      <c r="E4" s="2">
        <v>3</v>
      </c>
      <c r="F4" s="2">
        <v>3347</v>
      </c>
      <c r="G4" s="2">
        <v>3469</v>
      </c>
      <c r="H4" s="2">
        <v>2</v>
      </c>
      <c r="I4" s="2">
        <v>614</v>
      </c>
      <c r="J4" s="2">
        <v>25126</v>
      </c>
      <c r="K4" s="2">
        <v>7</v>
      </c>
      <c r="L4" s="2">
        <v>3.4302497025099998</v>
      </c>
      <c r="M4" s="2">
        <v>4.8439745366900002</v>
      </c>
      <c r="N4" s="2">
        <v>4.7315311068700003</v>
      </c>
      <c r="O4" s="2">
        <v>4.80961828456</v>
      </c>
      <c r="P4" s="2">
        <v>25.382236756800001</v>
      </c>
      <c r="Q4" s="2">
        <v>44.503864133699999</v>
      </c>
      <c r="R4">
        <v>2</v>
      </c>
      <c r="S4">
        <v>3</v>
      </c>
      <c r="T4">
        <v>0</v>
      </c>
      <c r="U4">
        <v>5</v>
      </c>
      <c r="V4">
        <v>47</v>
      </c>
      <c r="W4">
        <v>10</v>
      </c>
      <c r="X4">
        <v>0</v>
      </c>
      <c r="Y4">
        <v>0</v>
      </c>
      <c r="Z4">
        <v>3</v>
      </c>
      <c r="AA4">
        <v>2</v>
      </c>
      <c r="AB4">
        <v>0</v>
      </c>
      <c r="AC4">
        <v>0</v>
      </c>
    </row>
    <row r="5" spans="1:29" ht="94.5" x14ac:dyDescent="0.25">
      <c r="A5" s="2" t="s">
        <v>42</v>
      </c>
      <c r="B5" s="2" t="s">
        <v>43</v>
      </c>
      <c r="C5" s="2" t="s">
        <v>39</v>
      </c>
      <c r="D5" s="2" t="s">
        <v>40</v>
      </c>
      <c r="E5" s="2">
        <v>0</v>
      </c>
      <c r="F5" s="2">
        <v>3347</v>
      </c>
      <c r="G5" s="2">
        <v>3469</v>
      </c>
      <c r="H5" s="2">
        <v>2</v>
      </c>
      <c r="I5" s="2">
        <v>614</v>
      </c>
      <c r="J5" s="2">
        <v>25126</v>
      </c>
      <c r="K5" s="2">
        <v>9</v>
      </c>
      <c r="L5" s="2">
        <v>3.2233044828800002</v>
      </c>
      <c r="M5" s="2">
        <v>4.8439745366900002</v>
      </c>
      <c r="N5" s="2">
        <v>4.7315311068700003</v>
      </c>
      <c r="O5" s="2">
        <v>4.80961828456</v>
      </c>
      <c r="P5" s="2">
        <v>21.513240147899999</v>
      </c>
      <c r="Q5" s="2">
        <v>44.503864133699999</v>
      </c>
      <c r="R5">
        <v>8</v>
      </c>
      <c r="S5">
        <v>12</v>
      </c>
      <c r="T5">
        <v>2</v>
      </c>
      <c r="U5">
        <v>22</v>
      </c>
      <c r="V5">
        <v>76</v>
      </c>
      <c r="W5">
        <v>51</v>
      </c>
      <c r="X5">
        <v>0</v>
      </c>
      <c r="Y5">
        <v>0</v>
      </c>
      <c r="Z5">
        <v>10</v>
      </c>
      <c r="AA5">
        <v>3</v>
      </c>
      <c r="AB5">
        <v>0</v>
      </c>
      <c r="AC5">
        <v>0</v>
      </c>
    </row>
    <row r="6" spans="1:29" ht="105" x14ac:dyDescent="0.25">
      <c r="A6" s="2" t="s">
        <v>44</v>
      </c>
      <c r="B6" s="2" t="s">
        <v>45</v>
      </c>
      <c r="C6" s="2" t="s">
        <v>39</v>
      </c>
      <c r="D6" s="2" t="s">
        <v>40</v>
      </c>
      <c r="E6" s="2">
        <v>1</v>
      </c>
      <c r="F6" s="2">
        <v>3347</v>
      </c>
      <c r="G6" s="2">
        <v>3469</v>
      </c>
      <c r="H6" s="2">
        <v>5</v>
      </c>
      <c r="I6" s="2">
        <v>614</v>
      </c>
      <c r="J6" s="2">
        <v>25126</v>
      </c>
      <c r="K6" s="2">
        <v>22</v>
      </c>
      <c r="L6" s="2">
        <v>3.6990451922399998</v>
      </c>
      <c r="M6" s="2">
        <v>4.8439745366900002</v>
      </c>
      <c r="N6" s="2">
        <v>4.7315311068700003</v>
      </c>
      <c r="O6" s="2">
        <v>4.80961828456</v>
      </c>
      <c r="P6" s="2">
        <v>27.109732930100002</v>
      </c>
      <c r="Q6" s="2">
        <v>44.503864133699999</v>
      </c>
      <c r="R6">
        <v>0</v>
      </c>
      <c r="S6">
        <v>3</v>
      </c>
      <c r="T6">
        <v>0</v>
      </c>
      <c r="U6">
        <v>3</v>
      </c>
      <c r="V6">
        <v>23</v>
      </c>
      <c r="W6">
        <v>6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</row>
    <row r="7" spans="1:29" ht="94.5" x14ac:dyDescent="0.25">
      <c r="A7" s="2" t="s">
        <v>46</v>
      </c>
      <c r="B7" s="2" t="s">
        <v>47</v>
      </c>
      <c r="C7" s="2" t="s">
        <v>39</v>
      </c>
      <c r="D7" s="2" t="s">
        <v>40</v>
      </c>
      <c r="E7" s="2">
        <v>13</v>
      </c>
      <c r="F7" s="2">
        <v>3347</v>
      </c>
      <c r="G7" s="2">
        <v>3469</v>
      </c>
      <c r="H7" s="2">
        <v>11</v>
      </c>
      <c r="I7" s="2">
        <v>614</v>
      </c>
      <c r="J7" s="2">
        <v>25126</v>
      </c>
      <c r="K7" s="2">
        <v>73</v>
      </c>
      <c r="L7" s="2">
        <v>4.10358302713</v>
      </c>
      <c r="M7" s="2">
        <v>4.8439745366900002</v>
      </c>
      <c r="N7" s="2">
        <v>4.7315311068700003</v>
      </c>
      <c r="O7" s="2">
        <v>4.80961828456</v>
      </c>
      <c r="P7" s="2">
        <v>37.431439875800002</v>
      </c>
      <c r="Q7" s="2">
        <v>44.503864133699999</v>
      </c>
      <c r="R7">
        <v>8</v>
      </c>
      <c r="S7">
        <v>5</v>
      </c>
      <c r="T7">
        <v>2</v>
      </c>
      <c r="U7">
        <v>15</v>
      </c>
      <c r="V7">
        <v>33</v>
      </c>
      <c r="W7">
        <v>3</v>
      </c>
      <c r="X7">
        <v>0</v>
      </c>
      <c r="Y7">
        <v>0</v>
      </c>
      <c r="Z7">
        <v>4</v>
      </c>
      <c r="AA7">
        <v>0</v>
      </c>
      <c r="AB7">
        <v>0</v>
      </c>
      <c r="AC7">
        <v>0</v>
      </c>
    </row>
    <row r="8" spans="1:29" ht="84" x14ac:dyDescent="0.25">
      <c r="A8" s="2" t="s">
        <v>48</v>
      </c>
      <c r="B8" s="2" t="s">
        <v>49</v>
      </c>
      <c r="C8" s="2" t="s">
        <v>39</v>
      </c>
      <c r="D8" s="2" t="s">
        <v>40</v>
      </c>
      <c r="E8" s="2">
        <v>0</v>
      </c>
      <c r="F8" s="2">
        <v>3347</v>
      </c>
      <c r="G8" s="2">
        <v>3469</v>
      </c>
      <c r="H8" s="2">
        <v>1</v>
      </c>
      <c r="I8" s="2">
        <v>614</v>
      </c>
      <c r="J8" s="2">
        <v>25126</v>
      </c>
      <c r="K8" s="2">
        <v>12</v>
      </c>
      <c r="L8" s="2">
        <v>3.8141995151099999</v>
      </c>
      <c r="M8" s="2">
        <v>4.8439745366900002</v>
      </c>
      <c r="N8" s="2">
        <v>4.7315311068700003</v>
      </c>
      <c r="O8" s="2">
        <v>4.80961828456</v>
      </c>
      <c r="P8" s="2">
        <v>22.324657226799999</v>
      </c>
      <c r="Q8" s="2">
        <v>44.503864133699999</v>
      </c>
      <c r="R8">
        <v>4</v>
      </c>
      <c r="S8">
        <v>17</v>
      </c>
      <c r="T8">
        <v>0</v>
      </c>
      <c r="U8">
        <v>21</v>
      </c>
      <c r="V8">
        <v>109</v>
      </c>
      <c r="W8">
        <v>43</v>
      </c>
      <c r="X8">
        <v>0</v>
      </c>
      <c r="Y8">
        <v>0</v>
      </c>
      <c r="Z8">
        <v>14</v>
      </c>
      <c r="AA8">
        <v>5</v>
      </c>
      <c r="AB8">
        <v>0</v>
      </c>
      <c r="AC8">
        <v>0</v>
      </c>
    </row>
    <row r="9" spans="1:29" ht="63" x14ac:dyDescent="0.25">
      <c r="A9" s="2" t="s">
        <v>50</v>
      </c>
      <c r="B9" s="2" t="s">
        <v>51</v>
      </c>
      <c r="C9" s="2" t="s">
        <v>39</v>
      </c>
      <c r="D9" s="2" t="s">
        <v>40</v>
      </c>
      <c r="E9" s="2">
        <v>4</v>
      </c>
      <c r="F9" s="2">
        <v>3347</v>
      </c>
      <c r="G9" s="2">
        <v>3469</v>
      </c>
      <c r="H9" s="2">
        <v>2</v>
      </c>
      <c r="I9" s="2">
        <v>614</v>
      </c>
      <c r="J9" s="2">
        <v>25126</v>
      </c>
      <c r="K9" s="2">
        <v>15</v>
      </c>
      <c r="L9" s="2">
        <v>3.7892632934799999</v>
      </c>
      <c r="M9" s="2">
        <v>4.8439745366900002</v>
      </c>
      <c r="N9" s="2">
        <v>4.7315311068700003</v>
      </c>
      <c r="O9" s="2">
        <v>4.80961828456</v>
      </c>
      <c r="P9" s="2">
        <v>26.667711163</v>
      </c>
      <c r="Q9" s="2">
        <v>44.503864133699999</v>
      </c>
      <c r="R9">
        <v>4</v>
      </c>
      <c r="S9">
        <v>6</v>
      </c>
      <c r="T9">
        <v>3</v>
      </c>
      <c r="U9">
        <v>13</v>
      </c>
      <c r="V9">
        <v>51</v>
      </c>
      <c r="W9">
        <v>31</v>
      </c>
      <c r="X9">
        <v>0</v>
      </c>
      <c r="Y9">
        <v>0</v>
      </c>
      <c r="Z9">
        <v>4</v>
      </c>
      <c r="AA9">
        <v>0</v>
      </c>
      <c r="AB9">
        <v>0</v>
      </c>
      <c r="AC9">
        <v>0</v>
      </c>
    </row>
    <row r="10" spans="1:29" ht="84" x14ac:dyDescent="0.25">
      <c r="A10" s="2" t="s">
        <v>52</v>
      </c>
      <c r="B10" s="2" t="s">
        <v>53</v>
      </c>
      <c r="C10" s="2" t="s">
        <v>39</v>
      </c>
      <c r="D10" s="2" t="s">
        <v>40</v>
      </c>
      <c r="E10" s="2">
        <v>35</v>
      </c>
      <c r="F10" s="2">
        <v>3347</v>
      </c>
      <c r="G10" s="2">
        <v>3469</v>
      </c>
      <c r="H10" s="2">
        <v>10</v>
      </c>
      <c r="I10" s="2">
        <v>614</v>
      </c>
      <c r="J10" s="2">
        <v>25126</v>
      </c>
      <c r="K10" s="2">
        <v>92</v>
      </c>
      <c r="L10" s="2">
        <v>4.2306435577499997</v>
      </c>
      <c r="M10" s="2">
        <v>4.8439745366900002</v>
      </c>
      <c r="N10" s="2">
        <v>4.7315311068700003</v>
      </c>
      <c r="O10" s="2">
        <v>4.80961828456</v>
      </c>
      <c r="P10" s="2">
        <v>40.9229390522</v>
      </c>
      <c r="Q10" s="2">
        <v>44.503864133699999</v>
      </c>
      <c r="R10">
        <v>3</v>
      </c>
      <c r="S10">
        <v>8</v>
      </c>
      <c r="T10">
        <v>1</v>
      </c>
      <c r="U10">
        <v>12</v>
      </c>
      <c r="V10">
        <v>65</v>
      </c>
      <c r="W10">
        <v>22</v>
      </c>
      <c r="X10">
        <v>0</v>
      </c>
      <c r="Y10">
        <v>0</v>
      </c>
      <c r="Z10">
        <v>8</v>
      </c>
      <c r="AA10">
        <v>0</v>
      </c>
      <c r="AB10">
        <v>1</v>
      </c>
      <c r="AC10">
        <v>0</v>
      </c>
    </row>
    <row r="11" spans="1:29" ht="73.5" x14ac:dyDescent="0.25">
      <c r="A11" s="2" t="s">
        <v>54</v>
      </c>
      <c r="B11" s="2" t="s">
        <v>55</v>
      </c>
      <c r="C11" s="2" t="s">
        <v>39</v>
      </c>
      <c r="D11" s="2" t="s">
        <v>40</v>
      </c>
      <c r="E11" s="2">
        <v>33</v>
      </c>
      <c r="F11" s="2">
        <v>3347</v>
      </c>
      <c r="G11" s="2">
        <v>3469</v>
      </c>
      <c r="H11" s="2">
        <v>5</v>
      </c>
      <c r="I11" s="2">
        <v>614</v>
      </c>
      <c r="J11" s="2">
        <v>25126</v>
      </c>
      <c r="K11" s="2">
        <v>59</v>
      </c>
      <c r="L11" s="2">
        <v>4.2660195520400004</v>
      </c>
      <c r="M11" s="2">
        <v>4.8439745366900002</v>
      </c>
      <c r="N11" s="2">
        <v>4.7315311068700003</v>
      </c>
      <c r="O11" s="2">
        <v>4.80961828456</v>
      </c>
      <c r="P11" s="2">
        <v>33.857008346299999</v>
      </c>
      <c r="Q11" s="2">
        <v>44.503864133699999</v>
      </c>
      <c r="R11">
        <v>14</v>
      </c>
      <c r="S11">
        <v>12</v>
      </c>
      <c r="T11">
        <v>1</v>
      </c>
      <c r="U11">
        <v>27</v>
      </c>
      <c r="V11">
        <v>84</v>
      </c>
      <c r="W11">
        <v>32</v>
      </c>
      <c r="X11">
        <v>0</v>
      </c>
      <c r="Y11">
        <v>0</v>
      </c>
      <c r="Z11">
        <v>38</v>
      </c>
      <c r="AA11">
        <v>1</v>
      </c>
      <c r="AB11">
        <v>1</v>
      </c>
      <c r="AC11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opLeftCell="G1" workbookViewId="0">
      <selection activeCell="Z1" sqref="Z1"/>
    </sheetView>
  </sheetViews>
  <sheetFormatPr defaultRowHeight="15" x14ac:dyDescent="0.25"/>
  <sheetData>
    <row r="1" spans="1:30" ht="52.5" x14ac:dyDescent="0.25">
      <c r="A1" s="1" t="s">
        <v>23</v>
      </c>
      <c r="B1" s="1" t="s">
        <v>0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33</v>
      </c>
      <c r="M1" s="1" t="s">
        <v>34</v>
      </c>
      <c r="N1" s="1" t="s">
        <v>35</v>
      </c>
      <c r="O1" s="1" t="s">
        <v>36</v>
      </c>
      <c r="P1" s="1" t="s">
        <v>37</v>
      </c>
      <c r="Q1" s="1" t="s">
        <v>38</v>
      </c>
      <c r="R1" t="s">
        <v>58</v>
      </c>
      <c r="S1" t="s">
        <v>59</v>
      </c>
      <c r="T1" t="s">
        <v>60</v>
      </c>
      <c r="U1" t="s">
        <v>61</v>
      </c>
      <c r="V1" t="s">
        <v>62</v>
      </c>
      <c r="W1" t="s">
        <v>63</v>
      </c>
      <c r="X1" t="s">
        <v>64</v>
      </c>
      <c r="Y1" t="s">
        <v>65</v>
      </c>
      <c r="Z1" t="s">
        <v>66</v>
      </c>
      <c r="AA1" t="s">
        <v>67</v>
      </c>
      <c r="AB1" t="s">
        <v>4</v>
      </c>
      <c r="AC1" t="s">
        <v>5</v>
      </c>
    </row>
    <row r="2" spans="1:30" ht="52.5" x14ac:dyDescent="0.25">
      <c r="A2" s="2" t="s">
        <v>82</v>
      </c>
      <c r="B2" t="s">
        <v>68</v>
      </c>
      <c r="C2" s="2" t="s">
        <v>81</v>
      </c>
      <c r="D2" s="2" t="s">
        <v>81</v>
      </c>
      <c r="E2" s="2">
        <v>76</v>
      </c>
      <c r="F2" s="2">
        <v>2615</v>
      </c>
      <c r="G2" s="2">
        <v>2637</v>
      </c>
      <c r="H2" s="2">
        <v>35</v>
      </c>
      <c r="I2" s="2">
        <v>301</v>
      </c>
      <c r="J2" s="2">
        <v>5304</v>
      </c>
      <c r="K2" s="2">
        <v>143</v>
      </c>
      <c r="L2" s="2">
        <v>4.7494237187100001</v>
      </c>
      <c r="M2" s="2">
        <v>4.6343595291300002</v>
      </c>
      <c r="N2" s="2">
        <v>4.4111418864000003</v>
      </c>
      <c r="O2" s="2">
        <v>4.4576677655900001</v>
      </c>
      <c r="P2" s="2">
        <v>43.320078129800002</v>
      </c>
      <c r="Q2" s="2">
        <v>40.812122987899997</v>
      </c>
      <c r="R2">
        <v>0</v>
      </c>
      <c r="S2">
        <v>13</v>
      </c>
      <c r="T2">
        <v>1</v>
      </c>
      <c r="U2">
        <v>14</v>
      </c>
      <c r="V2">
        <v>162</v>
      </c>
      <c r="W2">
        <v>45</v>
      </c>
      <c r="X2">
        <v>0</v>
      </c>
      <c r="Y2">
        <v>0</v>
      </c>
      <c r="Z2">
        <v>24</v>
      </c>
      <c r="AA2">
        <v>6</v>
      </c>
      <c r="AB2">
        <v>0</v>
      </c>
      <c r="AC2">
        <v>0</v>
      </c>
      <c r="AD2" t="s">
        <v>91</v>
      </c>
    </row>
    <row r="3" spans="1:30" ht="52.5" x14ac:dyDescent="0.25">
      <c r="A3" s="2" t="s">
        <v>83</v>
      </c>
      <c r="B3" t="s">
        <v>69</v>
      </c>
      <c r="C3" s="2" t="s">
        <v>81</v>
      </c>
      <c r="D3" s="2" t="s">
        <v>81</v>
      </c>
      <c r="E3" s="2">
        <v>6</v>
      </c>
      <c r="F3" s="2">
        <v>2615</v>
      </c>
      <c r="G3" s="2">
        <v>2637</v>
      </c>
      <c r="H3" s="2">
        <v>4</v>
      </c>
      <c r="I3" s="2">
        <v>301</v>
      </c>
      <c r="J3" s="2">
        <v>5304</v>
      </c>
      <c r="K3" s="2">
        <v>33</v>
      </c>
      <c r="L3" s="2">
        <v>4.5175615632600001</v>
      </c>
      <c r="M3" s="2">
        <v>4.6343595291300002</v>
      </c>
      <c r="N3" s="2">
        <v>4.4111418864000003</v>
      </c>
      <c r="O3" s="2">
        <v>4.4576677655900001</v>
      </c>
      <c r="P3" s="2">
        <v>33.695646684000003</v>
      </c>
      <c r="Q3" s="2">
        <v>40.812122987899997</v>
      </c>
      <c r="R3">
        <v>18</v>
      </c>
      <c r="S3">
        <v>40</v>
      </c>
      <c r="T3">
        <v>1</v>
      </c>
      <c r="U3">
        <v>59</v>
      </c>
      <c r="V3">
        <v>279</v>
      </c>
      <c r="W3">
        <v>31</v>
      </c>
      <c r="X3">
        <v>0</v>
      </c>
      <c r="Y3">
        <v>0</v>
      </c>
      <c r="Z3">
        <v>38</v>
      </c>
      <c r="AA3">
        <v>15</v>
      </c>
      <c r="AB3">
        <v>0</v>
      </c>
      <c r="AC3">
        <v>0</v>
      </c>
      <c r="AD3" t="s">
        <v>91</v>
      </c>
    </row>
    <row r="4" spans="1:30" ht="73.5" x14ac:dyDescent="0.25">
      <c r="A4" s="2" t="s">
        <v>84</v>
      </c>
      <c r="B4" t="s">
        <v>70</v>
      </c>
      <c r="C4" s="2" t="s">
        <v>81</v>
      </c>
      <c r="D4" s="2" t="s">
        <v>81</v>
      </c>
      <c r="E4" s="2">
        <v>7</v>
      </c>
      <c r="F4" s="2">
        <v>2615</v>
      </c>
      <c r="G4" s="2">
        <v>2637</v>
      </c>
      <c r="H4" s="2">
        <v>6</v>
      </c>
      <c r="I4" s="2">
        <v>301</v>
      </c>
      <c r="J4" s="2">
        <v>5304</v>
      </c>
      <c r="K4" s="2">
        <v>19</v>
      </c>
      <c r="L4" s="2">
        <v>4.3212845162200004</v>
      </c>
      <c r="M4" s="2">
        <v>4.6343595291300002</v>
      </c>
      <c r="N4" s="2">
        <v>4.4111418864000003</v>
      </c>
      <c r="O4" s="2">
        <v>4.4576677655900001</v>
      </c>
      <c r="P4" s="2">
        <v>34.489978188899997</v>
      </c>
      <c r="Q4" s="2">
        <v>40.812122987899997</v>
      </c>
      <c r="R4">
        <v>4</v>
      </c>
      <c r="S4">
        <v>4</v>
      </c>
      <c r="T4">
        <v>0</v>
      </c>
      <c r="U4">
        <v>8</v>
      </c>
      <c r="V4">
        <v>100</v>
      </c>
      <c r="W4">
        <v>12</v>
      </c>
      <c r="X4">
        <v>0</v>
      </c>
      <c r="Y4">
        <v>0</v>
      </c>
      <c r="Z4">
        <v>9</v>
      </c>
      <c r="AA4">
        <v>1</v>
      </c>
      <c r="AB4">
        <v>0</v>
      </c>
      <c r="AC4">
        <v>0</v>
      </c>
      <c r="AD4" t="s">
        <v>91</v>
      </c>
    </row>
    <row r="5" spans="1:30" ht="84" x14ac:dyDescent="0.25">
      <c r="A5" s="2" t="s">
        <v>85</v>
      </c>
      <c r="B5" t="s">
        <v>71</v>
      </c>
      <c r="C5" s="2" t="s">
        <v>81</v>
      </c>
      <c r="D5" s="2" t="s">
        <v>81</v>
      </c>
      <c r="E5" s="2">
        <v>20</v>
      </c>
      <c r="F5" s="2">
        <v>2615</v>
      </c>
      <c r="G5" s="2">
        <v>2637</v>
      </c>
      <c r="H5" s="2">
        <v>11</v>
      </c>
      <c r="I5" s="2">
        <v>301</v>
      </c>
      <c r="J5" s="2">
        <v>5304</v>
      </c>
      <c r="K5" s="2">
        <v>45</v>
      </c>
      <c r="L5" s="2">
        <v>4.4815547436700003</v>
      </c>
      <c r="M5" s="2">
        <v>4.6343595291300002</v>
      </c>
      <c r="N5" s="2">
        <v>4.4111418864000003</v>
      </c>
      <c r="O5" s="2">
        <v>4.4576677655900001</v>
      </c>
      <c r="P5" s="2">
        <v>38.4937017528</v>
      </c>
      <c r="Q5" s="2">
        <v>40.812122987899997</v>
      </c>
      <c r="R5">
        <v>0</v>
      </c>
      <c r="S5">
        <v>4</v>
      </c>
      <c r="T5">
        <v>0</v>
      </c>
      <c r="U5">
        <v>4</v>
      </c>
      <c r="V5">
        <v>53</v>
      </c>
      <c r="W5">
        <v>4</v>
      </c>
      <c r="X5">
        <v>0</v>
      </c>
      <c r="Y5">
        <v>0</v>
      </c>
      <c r="Z5">
        <v>12</v>
      </c>
      <c r="AA5">
        <v>3</v>
      </c>
      <c r="AB5">
        <v>0</v>
      </c>
      <c r="AC5">
        <v>0</v>
      </c>
      <c r="AD5" t="s">
        <v>91</v>
      </c>
    </row>
    <row r="6" spans="1:30" ht="94.5" x14ac:dyDescent="0.25">
      <c r="A6" s="2" t="s">
        <v>86</v>
      </c>
      <c r="B6" t="s">
        <v>72</v>
      </c>
      <c r="C6" s="2" t="s">
        <v>81</v>
      </c>
      <c r="D6" s="2" t="s">
        <v>81</v>
      </c>
      <c r="E6" s="2">
        <v>22</v>
      </c>
      <c r="F6" s="2">
        <v>2615</v>
      </c>
      <c r="G6" s="2">
        <v>2637</v>
      </c>
      <c r="H6" s="2">
        <v>11</v>
      </c>
      <c r="I6" s="2">
        <v>301</v>
      </c>
      <c r="J6" s="2">
        <v>5304</v>
      </c>
      <c r="K6" s="2">
        <v>46</v>
      </c>
      <c r="L6" s="2">
        <v>4.3649715319200002</v>
      </c>
      <c r="M6" s="2">
        <v>4.6343595291300002</v>
      </c>
      <c r="N6" s="2">
        <v>4.4111418864000003</v>
      </c>
      <c r="O6" s="2">
        <v>4.4576677655900001</v>
      </c>
      <c r="P6" s="2">
        <v>37.697551615000002</v>
      </c>
      <c r="Q6" s="2">
        <v>40.812122987899997</v>
      </c>
      <c r="R6">
        <v>0</v>
      </c>
      <c r="S6">
        <v>11</v>
      </c>
      <c r="T6">
        <v>0</v>
      </c>
      <c r="U6">
        <v>11</v>
      </c>
      <c r="V6">
        <v>161</v>
      </c>
      <c r="W6">
        <v>21</v>
      </c>
      <c r="X6">
        <v>0</v>
      </c>
      <c r="Y6">
        <v>0</v>
      </c>
      <c r="Z6">
        <v>15</v>
      </c>
      <c r="AA6">
        <v>4</v>
      </c>
      <c r="AB6">
        <v>0</v>
      </c>
      <c r="AC6">
        <v>0</v>
      </c>
      <c r="AD6" t="s">
        <v>91</v>
      </c>
    </row>
    <row r="7" spans="1:30" ht="73.5" x14ac:dyDescent="0.25">
      <c r="A7" s="2" t="s">
        <v>87</v>
      </c>
      <c r="B7" t="s">
        <v>73</v>
      </c>
      <c r="C7" s="2" t="s">
        <v>81</v>
      </c>
      <c r="D7" s="2" t="s">
        <v>81</v>
      </c>
      <c r="E7" s="2">
        <v>0</v>
      </c>
      <c r="F7" s="2">
        <v>2615</v>
      </c>
      <c r="G7" s="2">
        <v>2637</v>
      </c>
      <c r="H7" s="2">
        <v>1</v>
      </c>
      <c r="I7" s="2">
        <v>301</v>
      </c>
      <c r="J7" s="2">
        <v>5304</v>
      </c>
      <c r="K7" s="2">
        <v>6</v>
      </c>
      <c r="L7" s="2">
        <v>4.1082033679399999</v>
      </c>
      <c r="M7" s="2">
        <v>4.6343595291300002</v>
      </c>
      <c r="N7" s="2">
        <v>4.4111418864000003</v>
      </c>
      <c r="O7" s="2">
        <v>4.4576677655900001</v>
      </c>
      <c r="P7" s="2">
        <v>22.6061130748</v>
      </c>
      <c r="Q7" s="2">
        <v>40.812122987899997</v>
      </c>
      <c r="R7">
        <v>0</v>
      </c>
      <c r="S7">
        <v>2</v>
      </c>
      <c r="T7">
        <v>0</v>
      </c>
      <c r="U7">
        <v>2</v>
      </c>
      <c r="V7">
        <v>88</v>
      </c>
      <c r="W7">
        <v>14</v>
      </c>
      <c r="X7">
        <v>0</v>
      </c>
      <c r="Y7">
        <v>0</v>
      </c>
      <c r="Z7">
        <v>14</v>
      </c>
      <c r="AA7">
        <v>3</v>
      </c>
      <c r="AB7">
        <v>0</v>
      </c>
      <c r="AC7">
        <v>0</v>
      </c>
      <c r="AD7" t="s">
        <v>91</v>
      </c>
    </row>
    <row r="8" spans="1:30" ht="84" x14ac:dyDescent="0.25">
      <c r="A8" s="2" t="s">
        <v>88</v>
      </c>
      <c r="B8" t="s">
        <v>74</v>
      </c>
      <c r="C8" s="2" t="s">
        <v>81</v>
      </c>
      <c r="D8" s="2" t="s">
        <v>81</v>
      </c>
      <c r="E8" s="2">
        <v>38</v>
      </c>
      <c r="F8" s="2">
        <v>2615</v>
      </c>
      <c r="G8" s="2">
        <v>2637</v>
      </c>
      <c r="H8" s="2">
        <v>12</v>
      </c>
      <c r="I8" s="2">
        <v>301</v>
      </c>
      <c r="J8" s="2">
        <v>5304</v>
      </c>
      <c r="K8" s="2">
        <v>60</v>
      </c>
      <c r="L8" s="2">
        <v>4.3901429732699997</v>
      </c>
      <c r="M8" s="2">
        <v>4.6343595291300002</v>
      </c>
      <c r="N8" s="2">
        <v>4.4111418864000003</v>
      </c>
      <c r="O8" s="2">
        <v>4.4576677655900001</v>
      </c>
      <c r="P8" s="2">
        <v>39.297205623099998</v>
      </c>
      <c r="Q8" s="2">
        <v>40.812122987899997</v>
      </c>
      <c r="R8">
        <v>0</v>
      </c>
      <c r="S8">
        <v>0</v>
      </c>
      <c r="T8">
        <v>0</v>
      </c>
      <c r="U8">
        <v>0</v>
      </c>
      <c r="V8">
        <v>27</v>
      </c>
      <c r="W8">
        <v>5</v>
      </c>
      <c r="X8">
        <v>0</v>
      </c>
      <c r="Y8">
        <v>0</v>
      </c>
      <c r="Z8">
        <v>6</v>
      </c>
      <c r="AA8">
        <v>3</v>
      </c>
      <c r="AB8">
        <v>0</v>
      </c>
      <c r="AC8">
        <v>0</v>
      </c>
      <c r="AD8" t="s">
        <v>91</v>
      </c>
    </row>
    <row r="9" spans="1:30" ht="52.5" x14ac:dyDescent="0.25">
      <c r="A9" s="2" t="s">
        <v>89</v>
      </c>
      <c r="B9" t="s">
        <v>75</v>
      </c>
      <c r="C9" s="2" t="s">
        <v>81</v>
      </c>
      <c r="D9" s="2" t="s">
        <v>81</v>
      </c>
      <c r="E9" s="2">
        <v>140</v>
      </c>
      <c r="F9" s="2">
        <v>2615</v>
      </c>
      <c r="G9" s="2">
        <v>2637</v>
      </c>
      <c r="H9" s="2">
        <v>76</v>
      </c>
      <c r="I9" s="2">
        <v>301</v>
      </c>
      <c r="J9" s="2">
        <v>5304</v>
      </c>
      <c r="K9" s="2">
        <v>190</v>
      </c>
      <c r="L9" s="2">
        <v>4.5855801759399997</v>
      </c>
      <c r="M9" s="2">
        <v>4.6343595291300002</v>
      </c>
      <c r="N9" s="2">
        <v>4.4111418864000003</v>
      </c>
      <c r="O9" s="2">
        <v>4.4576677655900001</v>
      </c>
      <c r="P9" s="2">
        <v>45.604283807199998</v>
      </c>
      <c r="Q9" s="2">
        <v>40.812122987899997</v>
      </c>
      <c r="R9">
        <v>2</v>
      </c>
      <c r="S9">
        <v>4</v>
      </c>
      <c r="T9">
        <v>0</v>
      </c>
      <c r="U9">
        <v>6</v>
      </c>
      <c r="V9">
        <v>77</v>
      </c>
      <c r="W9">
        <v>4</v>
      </c>
      <c r="X9">
        <v>0</v>
      </c>
      <c r="Y9">
        <v>0</v>
      </c>
      <c r="Z9">
        <v>22</v>
      </c>
      <c r="AA9">
        <v>13</v>
      </c>
      <c r="AB9">
        <v>68</v>
      </c>
      <c r="AC9">
        <v>0</v>
      </c>
      <c r="AD9" t="s">
        <v>91</v>
      </c>
    </row>
    <row r="10" spans="1:30" ht="73.5" x14ac:dyDescent="0.25">
      <c r="A10" s="2" t="s">
        <v>90</v>
      </c>
      <c r="B10" t="s">
        <v>76</v>
      </c>
      <c r="C10" s="2" t="s">
        <v>81</v>
      </c>
      <c r="D10" s="2" t="s">
        <v>81</v>
      </c>
      <c r="E10" s="2">
        <v>1</v>
      </c>
      <c r="F10" s="2">
        <v>2615</v>
      </c>
      <c r="G10" s="2">
        <v>2637</v>
      </c>
      <c r="H10" s="2">
        <v>2</v>
      </c>
      <c r="I10" s="2">
        <v>301</v>
      </c>
      <c r="J10" s="2">
        <v>5304</v>
      </c>
      <c r="K10" s="2">
        <v>15</v>
      </c>
      <c r="L10" s="2">
        <v>4.1892569911099997</v>
      </c>
      <c r="M10" s="2">
        <v>4.6343595291300002</v>
      </c>
      <c r="N10" s="2">
        <v>4.4111418864000003</v>
      </c>
      <c r="O10" s="2">
        <v>4.4576677655900001</v>
      </c>
      <c r="P10" s="2">
        <v>27.658297921100001</v>
      </c>
      <c r="Q10" s="2">
        <v>40.812122987899997</v>
      </c>
      <c r="R10">
        <v>13</v>
      </c>
      <c r="S10">
        <v>11</v>
      </c>
      <c r="T10">
        <v>0</v>
      </c>
      <c r="U10">
        <v>24</v>
      </c>
      <c r="V10">
        <v>130</v>
      </c>
      <c r="W10">
        <v>36</v>
      </c>
      <c r="X10">
        <v>0</v>
      </c>
      <c r="Y10">
        <v>0</v>
      </c>
      <c r="Z10">
        <v>40</v>
      </c>
      <c r="AA10">
        <v>14</v>
      </c>
      <c r="AB10">
        <v>0</v>
      </c>
      <c r="AC10">
        <v>0</v>
      </c>
      <c r="AD10" t="s">
        <v>91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workbookViewId="0">
      <selection activeCell="R1" sqref="R1"/>
    </sheetView>
  </sheetViews>
  <sheetFormatPr defaultRowHeight="15" x14ac:dyDescent="0.25"/>
  <sheetData>
    <row r="1" spans="1:30" ht="52.5" x14ac:dyDescent="0.25">
      <c r="A1" s="1" t="s">
        <v>23</v>
      </c>
      <c r="B1" s="1" t="s">
        <v>0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33</v>
      </c>
      <c r="M1" s="1" t="s">
        <v>34</v>
      </c>
      <c r="N1" s="1" t="s">
        <v>35</v>
      </c>
      <c r="O1" s="1" t="s">
        <v>36</v>
      </c>
      <c r="P1" s="1" t="s">
        <v>37</v>
      </c>
      <c r="Q1" s="1" t="s">
        <v>38</v>
      </c>
      <c r="R1" t="s">
        <v>58</v>
      </c>
      <c r="S1" t="s">
        <v>59</v>
      </c>
      <c r="T1" t="s">
        <v>60</v>
      </c>
      <c r="U1" t="s">
        <v>61</v>
      </c>
      <c r="V1" t="s">
        <v>62</v>
      </c>
      <c r="W1" t="s">
        <v>63</v>
      </c>
      <c r="X1" t="s">
        <v>64</v>
      </c>
      <c r="Y1" t="s">
        <v>65</v>
      </c>
      <c r="Z1" t="s">
        <v>66</v>
      </c>
      <c r="AA1" t="s">
        <v>67</v>
      </c>
      <c r="AB1" t="s">
        <v>4</v>
      </c>
      <c r="AC1" t="s">
        <v>5</v>
      </c>
    </row>
    <row r="2" spans="1:30" ht="84" x14ac:dyDescent="0.25">
      <c r="A2" s="2" t="s">
        <v>110</v>
      </c>
      <c r="B2" t="s">
        <v>92</v>
      </c>
      <c r="C2" s="2" t="s">
        <v>111</v>
      </c>
      <c r="D2" s="2" t="s">
        <v>112</v>
      </c>
      <c r="E2" s="2">
        <v>102</v>
      </c>
      <c r="F2" s="2">
        <v>4289</v>
      </c>
      <c r="G2" s="2">
        <v>4412</v>
      </c>
      <c r="H2" s="2">
        <v>60</v>
      </c>
      <c r="I2" s="2">
        <v>484</v>
      </c>
      <c r="J2" s="2">
        <v>14071</v>
      </c>
      <c r="K2" s="2">
        <v>117</v>
      </c>
      <c r="L2" s="2">
        <v>5.0725307311799996</v>
      </c>
      <c r="M2" s="2">
        <v>4.8374326184700003</v>
      </c>
      <c r="N2" s="2">
        <v>4.6147327843100001</v>
      </c>
      <c r="O2" s="2">
        <v>4.8744234505900002</v>
      </c>
      <c r="P2" s="2">
        <v>48.617638786900002</v>
      </c>
      <c r="Q2" s="2">
        <v>46.393319672399997</v>
      </c>
      <c r="R2">
        <v>17</v>
      </c>
      <c r="S2">
        <v>10</v>
      </c>
      <c r="T2">
        <v>2</v>
      </c>
      <c r="U2">
        <v>29</v>
      </c>
      <c r="V2">
        <v>139</v>
      </c>
      <c r="W2">
        <v>28</v>
      </c>
      <c r="X2">
        <v>0</v>
      </c>
      <c r="Y2">
        <v>0</v>
      </c>
      <c r="Z2">
        <v>53</v>
      </c>
      <c r="AA2">
        <v>5</v>
      </c>
      <c r="AB2">
        <v>0</v>
      </c>
      <c r="AC2">
        <v>0</v>
      </c>
      <c r="AD2" t="s">
        <v>91</v>
      </c>
    </row>
    <row r="3" spans="1:30" ht="73.5" x14ac:dyDescent="0.25">
      <c r="A3" s="2" t="s">
        <v>113</v>
      </c>
      <c r="B3" t="s">
        <v>93</v>
      </c>
      <c r="C3" s="2" t="s">
        <v>111</v>
      </c>
      <c r="D3" s="2" t="s">
        <v>112</v>
      </c>
      <c r="E3" s="2">
        <v>1</v>
      </c>
      <c r="F3" s="2">
        <v>4289</v>
      </c>
      <c r="G3" s="2">
        <v>4412</v>
      </c>
      <c r="H3" s="2">
        <v>2</v>
      </c>
      <c r="I3" s="2">
        <v>484</v>
      </c>
      <c r="J3" s="2">
        <v>14071</v>
      </c>
      <c r="K3" s="2">
        <v>8</v>
      </c>
      <c r="L3" s="2">
        <v>4.1187797281399998</v>
      </c>
      <c r="M3" s="2">
        <v>4.8374326184700003</v>
      </c>
      <c r="N3" s="2">
        <v>4.6147327843100001</v>
      </c>
      <c r="O3" s="2">
        <v>4.8744234505900002</v>
      </c>
      <c r="P3" s="2">
        <v>28.019021733799999</v>
      </c>
      <c r="Q3" s="2">
        <v>46.393319672399997</v>
      </c>
      <c r="R3">
        <v>3</v>
      </c>
      <c r="S3">
        <v>2</v>
      </c>
      <c r="T3">
        <v>2</v>
      </c>
      <c r="U3">
        <v>7</v>
      </c>
      <c r="V3">
        <v>10</v>
      </c>
      <c r="W3">
        <v>1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 t="s">
        <v>91</v>
      </c>
    </row>
    <row r="4" spans="1:30" ht="105" x14ac:dyDescent="0.25">
      <c r="A4" s="2" t="s">
        <v>114</v>
      </c>
      <c r="B4" t="s">
        <v>94</v>
      </c>
      <c r="C4" s="2" t="s">
        <v>111</v>
      </c>
      <c r="D4" s="2" t="s">
        <v>112</v>
      </c>
      <c r="E4" s="2">
        <v>10</v>
      </c>
      <c r="F4" s="2">
        <v>4289</v>
      </c>
      <c r="G4" s="2">
        <v>4412</v>
      </c>
      <c r="H4" s="2">
        <v>5</v>
      </c>
      <c r="I4" s="2">
        <v>484</v>
      </c>
      <c r="J4" s="2">
        <v>14071</v>
      </c>
      <c r="K4" s="2">
        <v>16</v>
      </c>
      <c r="L4" s="2">
        <v>4.0216779978900004</v>
      </c>
      <c r="M4" s="2">
        <v>4.8374326184700003</v>
      </c>
      <c r="N4" s="2">
        <v>4.6147327843100001</v>
      </c>
      <c r="O4" s="2">
        <v>4.8744234505900002</v>
      </c>
      <c r="P4" s="2">
        <v>33.2595392817</v>
      </c>
      <c r="Q4" s="2">
        <v>46.393319672399997</v>
      </c>
      <c r="R4">
        <v>0</v>
      </c>
      <c r="S4">
        <v>3</v>
      </c>
      <c r="T4">
        <v>0</v>
      </c>
      <c r="U4">
        <v>3</v>
      </c>
      <c r="V4">
        <v>39</v>
      </c>
      <c r="W4">
        <v>8</v>
      </c>
      <c r="X4">
        <v>0</v>
      </c>
      <c r="Y4">
        <v>0</v>
      </c>
      <c r="Z4">
        <v>10</v>
      </c>
      <c r="AA4">
        <v>0</v>
      </c>
      <c r="AB4">
        <v>0</v>
      </c>
      <c r="AC4">
        <v>0</v>
      </c>
      <c r="AD4" t="s">
        <v>91</v>
      </c>
    </row>
    <row r="5" spans="1:30" ht="94.5" x14ac:dyDescent="0.25">
      <c r="A5" s="2" t="s">
        <v>115</v>
      </c>
      <c r="B5" t="s">
        <v>95</v>
      </c>
      <c r="C5" s="2" t="s">
        <v>111</v>
      </c>
      <c r="D5" s="2" t="s">
        <v>112</v>
      </c>
      <c r="E5" s="2">
        <v>20</v>
      </c>
      <c r="F5" s="2">
        <v>4289</v>
      </c>
      <c r="G5" s="2">
        <v>4412</v>
      </c>
      <c r="H5" s="2">
        <v>10</v>
      </c>
      <c r="I5" s="2">
        <v>484</v>
      </c>
      <c r="J5" s="2">
        <v>14071</v>
      </c>
      <c r="K5" s="2">
        <v>31</v>
      </c>
      <c r="L5" s="2">
        <v>4.17080350134</v>
      </c>
      <c r="M5" s="2">
        <v>4.8374326184700003</v>
      </c>
      <c r="N5" s="2">
        <v>4.6147327843100001</v>
      </c>
      <c r="O5" s="2">
        <v>4.8744234505900002</v>
      </c>
      <c r="P5" s="2">
        <v>37.4916519163</v>
      </c>
      <c r="Q5" s="2">
        <v>46.393319672399997</v>
      </c>
      <c r="R5">
        <v>2</v>
      </c>
      <c r="S5">
        <v>21</v>
      </c>
      <c r="T5">
        <v>0</v>
      </c>
      <c r="U5">
        <v>23</v>
      </c>
      <c r="V5">
        <v>188</v>
      </c>
      <c r="W5">
        <v>42</v>
      </c>
      <c r="X5">
        <v>0</v>
      </c>
      <c r="Y5">
        <v>0</v>
      </c>
      <c r="Z5">
        <v>32</v>
      </c>
      <c r="AA5">
        <v>2</v>
      </c>
      <c r="AB5">
        <v>0</v>
      </c>
      <c r="AC5">
        <v>0</v>
      </c>
      <c r="AD5" t="s">
        <v>91</v>
      </c>
    </row>
    <row r="6" spans="1:30" ht="105" x14ac:dyDescent="0.25">
      <c r="A6" s="2" t="s">
        <v>116</v>
      </c>
      <c r="B6" t="s">
        <v>96</v>
      </c>
      <c r="C6" s="2" t="s">
        <v>111</v>
      </c>
      <c r="D6" s="2" t="s">
        <v>112</v>
      </c>
      <c r="E6" s="2">
        <v>3</v>
      </c>
      <c r="F6" s="2">
        <v>4289</v>
      </c>
      <c r="G6" s="2">
        <v>4412</v>
      </c>
      <c r="H6" s="2">
        <v>4</v>
      </c>
      <c r="I6" s="2">
        <v>484</v>
      </c>
      <c r="J6" s="2">
        <v>14071</v>
      </c>
      <c r="K6" s="2">
        <v>9</v>
      </c>
      <c r="L6" s="2">
        <v>4.0657266272100001</v>
      </c>
      <c r="M6" s="2">
        <v>4.8374326184700003</v>
      </c>
      <c r="N6" s="2">
        <v>4.6147327843100001</v>
      </c>
      <c r="O6" s="2">
        <v>4.8744234505900002</v>
      </c>
      <c r="P6" s="2">
        <v>31.885869277000001</v>
      </c>
      <c r="Q6" s="2">
        <v>46.393319672399997</v>
      </c>
      <c r="R6">
        <v>1</v>
      </c>
      <c r="S6">
        <v>0</v>
      </c>
      <c r="T6">
        <v>0</v>
      </c>
      <c r="U6">
        <v>1</v>
      </c>
      <c r="V6">
        <v>37</v>
      </c>
      <c r="W6">
        <v>5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 t="s">
        <v>91</v>
      </c>
    </row>
    <row r="7" spans="1:30" ht="73.5" x14ac:dyDescent="0.25">
      <c r="A7" s="2" t="s">
        <v>117</v>
      </c>
      <c r="B7" t="s">
        <v>97</v>
      </c>
      <c r="C7" s="2" t="s">
        <v>111</v>
      </c>
      <c r="D7" s="2" t="s">
        <v>112</v>
      </c>
      <c r="E7" s="2">
        <v>2</v>
      </c>
      <c r="F7" s="2">
        <v>4289</v>
      </c>
      <c r="G7" s="2">
        <v>4412</v>
      </c>
      <c r="H7" s="2">
        <v>3</v>
      </c>
      <c r="I7" s="2">
        <v>484</v>
      </c>
      <c r="J7" s="2">
        <v>14071</v>
      </c>
      <c r="K7" s="2">
        <v>9</v>
      </c>
      <c r="L7" s="2">
        <v>4.0423179403200002</v>
      </c>
      <c r="M7" s="2">
        <v>4.8374326184700003</v>
      </c>
      <c r="N7" s="2">
        <v>4.6147327843100001</v>
      </c>
      <c r="O7" s="2">
        <v>4.8744234505900002</v>
      </c>
      <c r="P7" s="2">
        <v>30.321205017600001</v>
      </c>
      <c r="Q7" s="2">
        <v>46.393319672399997</v>
      </c>
      <c r="R7">
        <v>1</v>
      </c>
      <c r="S7">
        <v>1</v>
      </c>
      <c r="T7">
        <v>0</v>
      </c>
      <c r="U7">
        <v>2</v>
      </c>
      <c r="V7">
        <v>40</v>
      </c>
      <c r="W7">
        <v>1</v>
      </c>
      <c r="X7">
        <v>0</v>
      </c>
      <c r="Y7">
        <v>0</v>
      </c>
      <c r="Z7">
        <v>2</v>
      </c>
      <c r="AA7">
        <v>0</v>
      </c>
      <c r="AB7">
        <v>0</v>
      </c>
      <c r="AC7">
        <v>0</v>
      </c>
      <c r="AD7" t="s">
        <v>91</v>
      </c>
    </row>
    <row r="8" spans="1:30" ht="94.5" x14ac:dyDescent="0.25">
      <c r="A8" s="2" t="s">
        <v>118</v>
      </c>
      <c r="B8" t="s">
        <v>98</v>
      </c>
      <c r="C8" s="2" t="s">
        <v>111</v>
      </c>
      <c r="D8" s="2" t="s">
        <v>112</v>
      </c>
      <c r="E8" s="2">
        <v>10</v>
      </c>
      <c r="F8" s="2">
        <v>4289</v>
      </c>
      <c r="G8" s="2">
        <v>4412</v>
      </c>
      <c r="H8" s="2">
        <v>7</v>
      </c>
      <c r="I8" s="2">
        <v>484</v>
      </c>
      <c r="J8" s="2">
        <v>14071</v>
      </c>
      <c r="K8" s="2">
        <v>16</v>
      </c>
      <c r="L8" s="2">
        <v>4.0431884152300004</v>
      </c>
      <c r="M8" s="2">
        <v>4.8374326184700003</v>
      </c>
      <c r="N8" s="2">
        <v>4.6147327843100001</v>
      </c>
      <c r="O8" s="2">
        <v>4.8744234505900002</v>
      </c>
      <c r="P8" s="2">
        <v>33.364522851899999</v>
      </c>
      <c r="Q8" s="2">
        <v>46.393319672399997</v>
      </c>
      <c r="R8">
        <v>0</v>
      </c>
      <c r="S8">
        <v>0</v>
      </c>
      <c r="T8">
        <v>0</v>
      </c>
      <c r="U8">
        <v>0</v>
      </c>
      <c r="V8">
        <v>37</v>
      </c>
      <c r="W8">
        <v>3</v>
      </c>
      <c r="X8">
        <v>0</v>
      </c>
      <c r="Y8">
        <v>0</v>
      </c>
      <c r="Z8">
        <v>5</v>
      </c>
      <c r="AA8">
        <v>0</v>
      </c>
      <c r="AB8">
        <v>0</v>
      </c>
      <c r="AC8">
        <v>0</v>
      </c>
      <c r="AD8" t="s">
        <v>91</v>
      </c>
    </row>
    <row r="9" spans="1:30" ht="84" x14ac:dyDescent="0.25">
      <c r="A9" s="2" t="s">
        <v>119</v>
      </c>
      <c r="B9" t="s">
        <v>99</v>
      </c>
      <c r="C9" s="2" t="s">
        <v>111</v>
      </c>
      <c r="D9" s="2" t="s">
        <v>112</v>
      </c>
      <c r="E9" s="2">
        <v>1</v>
      </c>
      <c r="F9" s="2">
        <v>4289</v>
      </c>
      <c r="G9" s="2">
        <v>4412</v>
      </c>
      <c r="H9" s="2">
        <v>3</v>
      </c>
      <c r="I9" s="2">
        <v>484</v>
      </c>
      <c r="J9" s="2">
        <v>14071</v>
      </c>
      <c r="K9" s="2">
        <v>9</v>
      </c>
      <c r="L9" s="2">
        <v>4.0246749986100001</v>
      </c>
      <c r="M9" s="2">
        <v>4.8374326184700003</v>
      </c>
      <c r="N9" s="2">
        <v>4.6147327843100001</v>
      </c>
      <c r="O9" s="2">
        <v>4.8744234505900002</v>
      </c>
      <c r="P9" s="2">
        <v>28.460738101499999</v>
      </c>
      <c r="Q9" s="2">
        <v>46.393319672399997</v>
      </c>
      <c r="R9">
        <v>6</v>
      </c>
      <c r="S9">
        <v>3</v>
      </c>
      <c r="T9">
        <v>0</v>
      </c>
      <c r="U9">
        <v>9</v>
      </c>
      <c r="V9">
        <v>37</v>
      </c>
      <c r="W9">
        <v>10</v>
      </c>
      <c r="X9">
        <v>0</v>
      </c>
      <c r="Y9">
        <v>0</v>
      </c>
      <c r="Z9">
        <v>3</v>
      </c>
      <c r="AA9">
        <v>0</v>
      </c>
      <c r="AB9">
        <v>0</v>
      </c>
      <c r="AC9">
        <v>0</v>
      </c>
      <c r="AD9" t="s">
        <v>91</v>
      </c>
    </row>
    <row r="10" spans="1:30" ht="105" x14ac:dyDescent="0.25">
      <c r="A10" s="2" t="s">
        <v>120</v>
      </c>
      <c r="B10" t="s">
        <v>100</v>
      </c>
      <c r="C10" s="2" t="s">
        <v>111</v>
      </c>
      <c r="D10" s="2" t="s">
        <v>112</v>
      </c>
      <c r="E10" s="2">
        <v>40</v>
      </c>
      <c r="F10" s="2">
        <v>4289</v>
      </c>
      <c r="G10" s="2">
        <v>4412</v>
      </c>
      <c r="H10" s="2">
        <v>14</v>
      </c>
      <c r="I10" s="2">
        <v>484</v>
      </c>
      <c r="J10" s="2">
        <v>14071</v>
      </c>
      <c r="K10" s="2">
        <v>53</v>
      </c>
      <c r="L10" s="2">
        <v>4.2630998816599996</v>
      </c>
      <c r="M10" s="2">
        <v>4.8374326184700003</v>
      </c>
      <c r="N10" s="2">
        <v>4.6147327843100001</v>
      </c>
      <c r="O10" s="2">
        <v>4.8744234505900002</v>
      </c>
      <c r="P10" s="2">
        <v>40.087467386299998</v>
      </c>
      <c r="Q10" s="2">
        <v>46.393319672399997</v>
      </c>
      <c r="R10">
        <v>4</v>
      </c>
      <c r="S10">
        <v>9</v>
      </c>
      <c r="T10">
        <v>0</v>
      </c>
      <c r="U10">
        <v>13</v>
      </c>
      <c r="V10">
        <v>192</v>
      </c>
      <c r="W10">
        <v>47</v>
      </c>
      <c r="X10">
        <v>0</v>
      </c>
      <c r="Y10">
        <v>0</v>
      </c>
      <c r="Z10">
        <v>19</v>
      </c>
      <c r="AA10">
        <v>1</v>
      </c>
      <c r="AB10">
        <v>0</v>
      </c>
      <c r="AC10">
        <v>0</v>
      </c>
      <c r="AD10" t="s">
        <v>91</v>
      </c>
    </row>
    <row r="11" spans="1:30" ht="94.5" x14ac:dyDescent="0.25">
      <c r="A11" s="2" t="s">
        <v>121</v>
      </c>
      <c r="B11" t="s">
        <v>101</v>
      </c>
      <c r="C11" s="2" t="s">
        <v>111</v>
      </c>
      <c r="D11" s="2" t="s">
        <v>112</v>
      </c>
      <c r="E11" s="2">
        <v>7</v>
      </c>
      <c r="F11" s="2">
        <v>4289</v>
      </c>
      <c r="G11" s="2">
        <v>4412</v>
      </c>
      <c r="H11" s="2">
        <v>3</v>
      </c>
      <c r="I11" s="2">
        <v>484</v>
      </c>
      <c r="J11" s="2">
        <v>14071</v>
      </c>
      <c r="K11" s="2">
        <v>15</v>
      </c>
      <c r="L11" s="2">
        <v>4.06350052178</v>
      </c>
      <c r="M11" s="2">
        <v>4.8374326184700003</v>
      </c>
      <c r="N11" s="2">
        <v>4.6147327843100001</v>
      </c>
      <c r="O11" s="2">
        <v>4.8744234505900002</v>
      </c>
      <c r="P11" s="2">
        <v>30.717424767400001</v>
      </c>
      <c r="Q11" s="2">
        <v>46.393319672399997</v>
      </c>
      <c r="R11">
        <v>0</v>
      </c>
      <c r="S11">
        <v>1</v>
      </c>
      <c r="T11">
        <v>0</v>
      </c>
      <c r="U11">
        <v>1</v>
      </c>
      <c r="V11">
        <v>19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91</v>
      </c>
    </row>
    <row r="12" spans="1:30" ht="94.5" x14ac:dyDescent="0.25">
      <c r="A12" s="2" t="s">
        <v>122</v>
      </c>
      <c r="B12" t="s">
        <v>102</v>
      </c>
      <c r="C12" s="2" t="s">
        <v>111</v>
      </c>
      <c r="D12" s="2" t="s">
        <v>112</v>
      </c>
      <c r="E12" s="2">
        <v>20</v>
      </c>
      <c r="F12" s="2">
        <v>4289</v>
      </c>
      <c r="G12" s="2">
        <v>4412</v>
      </c>
      <c r="H12" s="2">
        <v>9</v>
      </c>
      <c r="I12" s="2">
        <v>484</v>
      </c>
      <c r="J12" s="2">
        <v>14071</v>
      </c>
      <c r="K12" s="2">
        <v>30</v>
      </c>
      <c r="L12" s="2">
        <v>4.1111065239000002</v>
      </c>
      <c r="M12" s="2">
        <v>4.8374326184700003</v>
      </c>
      <c r="N12" s="2">
        <v>4.6147327843100001</v>
      </c>
      <c r="O12" s="2">
        <v>4.8744234505900002</v>
      </c>
      <c r="P12" s="2">
        <v>36.911309300600003</v>
      </c>
      <c r="Q12" s="2">
        <v>46.393319672399997</v>
      </c>
      <c r="R12">
        <v>1</v>
      </c>
      <c r="S12">
        <v>1</v>
      </c>
      <c r="T12">
        <v>0</v>
      </c>
      <c r="U12">
        <v>2</v>
      </c>
      <c r="V12">
        <v>111</v>
      </c>
      <c r="W12">
        <v>15</v>
      </c>
      <c r="X12">
        <v>0</v>
      </c>
      <c r="Y12">
        <v>0</v>
      </c>
      <c r="Z12">
        <v>11</v>
      </c>
      <c r="AA12">
        <v>0</v>
      </c>
      <c r="AB12">
        <v>0</v>
      </c>
      <c r="AC12">
        <v>0</v>
      </c>
      <c r="AD12" t="s">
        <v>91</v>
      </c>
    </row>
    <row r="13" spans="1:30" ht="84" x14ac:dyDescent="0.25">
      <c r="A13" s="2" t="s">
        <v>123</v>
      </c>
      <c r="B13" t="s">
        <v>103</v>
      </c>
      <c r="C13" s="2" t="s">
        <v>111</v>
      </c>
      <c r="D13" s="2" t="s">
        <v>112</v>
      </c>
      <c r="E13" s="2">
        <v>5</v>
      </c>
      <c r="F13" s="2">
        <v>4289</v>
      </c>
      <c r="G13" s="2">
        <v>4412</v>
      </c>
      <c r="H13" s="2">
        <v>4</v>
      </c>
      <c r="I13" s="2">
        <v>484</v>
      </c>
      <c r="J13" s="2">
        <v>14071</v>
      </c>
      <c r="K13" s="2">
        <v>14</v>
      </c>
      <c r="L13" s="2">
        <v>4.0578076355799997</v>
      </c>
      <c r="M13" s="2">
        <v>4.8374326184700003</v>
      </c>
      <c r="N13" s="2">
        <v>4.6147327843100001</v>
      </c>
      <c r="O13" s="2">
        <v>4.8744234505900002</v>
      </c>
      <c r="P13" s="2">
        <v>32.052263008200001</v>
      </c>
      <c r="Q13" s="2">
        <v>46.393319672399997</v>
      </c>
      <c r="R13">
        <v>0</v>
      </c>
      <c r="S13">
        <v>0</v>
      </c>
      <c r="T13">
        <v>0</v>
      </c>
      <c r="U13">
        <v>0</v>
      </c>
      <c r="V13">
        <v>53</v>
      </c>
      <c r="W13">
        <v>10</v>
      </c>
      <c r="X13">
        <v>0</v>
      </c>
      <c r="Y13">
        <v>0</v>
      </c>
      <c r="Z13">
        <v>5</v>
      </c>
      <c r="AA13">
        <v>1</v>
      </c>
      <c r="AB13">
        <v>0</v>
      </c>
      <c r="AC13">
        <v>0</v>
      </c>
      <c r="AD13" t="s">
        <v>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Your Site</vt:lpstr>
      <vt:lpstr>Competitor 1</vt:lpstr>
      <vt:lpstr>Competitor 2</vt:lpstr>
      <vt:lpstr>Your Site Data</vt:lpstr>
      <vt:lpstr>Competitor 1 Data</vt:lpstr>
      <vt:lpstr>Competitor 2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2013-03-20T01:55:35Z</dcterms:created>
  <dcterms:modified xsi:type="dcterms:W3CDTF">2013-03-20T16:38:22Z</dcterms:modified>
</cp:coreProperties>
</file>